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esktop\LUKÁŠ\"/>
    </mc:Choice>
  </mc:AlternateContent>
  <bookViews>
    <workbookView xWindow="0" yWindow="0" windowWidth="0" windowHeight="0"/>
  </bookViews>
  <sheets>
    <sheet name="Rekapitulace stavby" sheetId="1" r:id="rId1"/>
    <sheet name="039-2020_1 - SO 101 Komun..." sheetId="2" r:id="rId2"/>
    <sheet name="039-2020_2 - SO 102 Komun..." sheetId="3" r:id="rId3"/>
    <sheet name="039-2020_3 - VRN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'039-2020_1 - SO 101 Komun...'!$C$86:$K$274</definedName>
    <definedName name="_xlnm.Print_Area" localSheetId="1">'039-2020_1 - SO 101 Komun...'!$C$4:$J$39,'039-2020_1 - SO 101 Komun...'!$C$45:$J$68,'039-2020_1 - SO 101 Komun...'!$C$74:$K$274</definedName>
    <definedName name="_xlnm.Print_Titles" localSheetId="1">'039-2020_1 - SO 101 Komun...'!$86:$86</definedName>
    <definedName name="_xlnm._FilterDatabase" localSheetId="2" hidden="1">'039-2020_2 - SO 102 Komun...'!$C$83:$K$166</definedName>
    <definedName name="_xlnm.Print_Area" localSheetId="2">'039-2020_2 - SO 102 Komun...'!$C$4:$J$39,'039-2020_2 - SO 102 Komun...'!$C$45:$J$65,'039-2020_2 - SO 102 Komun...'!$C$71:$K$166</definedName>
    <definedName name="_xlnm.Print_Titles" localSheetId="2">'039-2020_2 - SO 102 Komun...'!$83:$83</definedName>
    <definedName name="_xlnm._FilterDatabase" localSheetId="3" hidden="1">'039-2020_3 - VRN'!$C$79:$K$88</definedName>
    <definedName name="_xlnm.Print_Area" localSheetId="3">'039-2020_3 - VRN'!$C$4:$J$39,'039-2020_3 - VRN'!$C$45:$J$61,'039-2020_3 - VRN'!$C$67:$K$88</definedName>
    <definedName name="_xlnm.Print_Titles" localSheetId="3">'039-2020_3 - VRN'!$79:$79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4"/>
  <c r="E72"/>
  <c r="J55"/>
  <c r="J54"/>
  <c r="F52"/>
  <c r="E50"/>
  <c r="J18"/>
  <c r="E18"/>
  <c r="F77"/>
  <c r="J17"/>
  <c r="J15"/>
  <c r="E15"/>
  <c r="F54"/>
  <c r="J14"/>
  <c r="J12"/>
  <c r="J74"/>
  <c r="E7"/>
  <c r="E70"/>
  <c i="3" r="J37"/>
  <c r="J36"/>
  <c i="1" r="AY56"/>
  <c i="3" r="J35"/>
  <c i="1" r="AX56"/>
  <c i="3" r="BI165"/>
  <c r="BH165"/>
  <c r="BG165"/>
  <c r="BF165"/>
  <c r="T165"/>
  <c r="T164"/>
  <c r="R165"/>
  <c r="R164"/>
  <c r="P165"/>
  <c r="P164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5"/>
  <c r="BH145"/>
  <c r="BG145"/>
  <c r="BF145"/>
  <c r="T145"/>
  <c r="R145"/>
  <c r="P145"/>
  <c r="BI141"/>
  <c r="BH141"/>
  <c r="BG141"/>
  <c r="BF141"/>
  <c r="T141"/>
  <c r="R141"/>
  <c r="P141"/>
  <c r="BI136"/>
  <c r="BH136"/>
  <c r="BG136"/>
  <c r="BF136"/>
  <c r="T136"/>
  <c r="R136"/>
  <c r="P136"/>
  <c r="BI130"/>
  <c r="BH130"/>
  <c r="BG130"/>
  <c r="BF130"/>
  <c r="T130"/>
  <c r="R130"/>
  <c r="P130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R109"/>
  <c r="P109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87"/>
  <c r="BH87"/>
  <c r="BG87"/>
  <c r="BF87"/>
  <c r="T87"/>
  <c r="R87"/>
  <c r="P87"/>
  <c r="J81"/>
  <c r="J80"/>
  <c r="F78"/>
  <c r="E76"/>
  <c r="J55"/>
  <c r="J54"/>
  <c r="F52"/>
  <c r="E50"/>
  <c r="J18"/>
  <c r="E18"/>
  <c r="F55"/>
  <c r="J17"/>
  <c r="J15"/>
  <c r="E15"/>
  <c r="F80"/>
  <c r="J14"/>
  <c r="J12"/>
  <c r="J78"/>
  <c r="E7"/>
  <c r="E48"/>
  <c i="2" r="J37"/>
  <c r="J36"/>
  <c i="1" r="AY55"/>
  <c i="2" r="J35"/>
  <c i="1" r="AX55"/>
  <c i="2" r="BI273"/>
  <c r="BH273"/>
  <c r="BG273"/>
  <c r="BF273"/>
  <c r="T273"/>
  <c r="T272"/>
  <c r="R273"/>
  <c r="R272"/>
  <c r="P273"/>
  <c r="P272"/>
  <c r="BI265"/>
  <c r="BH265"/>
  <c r="BG265"/>
  <c r="BF265"/>
  <c r="T265"/>
  <c r="R265"/>
  <c r="P265"/>
  <c r="BI264"/>
  <c r="BH264"/>
  <c r="BG264"/>
  <c r="BF264"/>
  <c r="T264"/>
  <c r="R264"/>
  <c r="P264"/>
  <c r="BI260"/>
  <c r="BH260"/>
  <c r="BG260"/>
  <c r="BF260"/>
  <c r="T260"/>
  <c r="R260"/>
  <c r="P260"/>
  <c r="BI255"/>
  <c r="BH255"/>
  <c r="BG255"/>
  <c r="BF255"/>
  <c r="T255"/>
  <c r="R255"/>
  <c r="P255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5"/>
  <c r="BH235"/>
  <c r="BG235"/>
  <c r="BF235"/>
  <c r="T235"/>
  <c r="R235"/>
  <c r="P235"/>
  <c r="BI226"/>
  <c r="BH226"/>
  <c r="BG226"/>
  <c r="BF226"/>
  <c r="T226"/>
  <c r="R226"/>
  <c r="P226"/>
  <c r="BI218"/>
  <c r="BH218"/>
  <c r="BG218"/>
  <c r="BF218"/>
  <c r="T218"/>
  <c r="R218"/>
  <c r="P218"/>
  <c r="BI211"/>
  <c r="BH211"/>
  <c r="BG211"/>
  <c r="BF211"/>
  <c r="T211"/>
  <c r="R211"/>
  <c r="P211"/>
  <c r="BI206"/>
  <c r="BH206"/>
  <c r="BG206"/>
  <c r="BF206"/>
  <c r="T206"/>
  <c r="T205"/>
  <c r="R206"/>
  <c r="R205"/>
  <c r="P206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3"/>
  <c r="BH183"/>
  <c r="BG183"/>
  <c r="BF183"/>
  <c r="T183"/>
  <c r="R183"/>
  <c r="P183"/>
  <c r="BI175"/>
  <c r="BH175"/>
  <c r="BG175"/>
  <c r="BF175"/>
  <c r="T175"/>
  <c r="R175"/>
  <c r="P175"/>
  <c r="BI173"/>
  <c r="BH173"/>
  <c r="BG173"/>
  <c r="BF173"/>
  <c r="T173"/>
  <c r="R173"/>
  <c r="P173"/>
  <c r="BI169"/>
  <c r="BH169"/>
  <c r="BG169"/>
  <c r="BF169"/>
  <c r="T169"/>
  <c r="R169"/>
  <c r="P169"/>
  <c r="BI158"/>
  <c r="BH158"/>
  <c r="BG158"/>
  <c r="BF158"/>
  <c r="T158"/>
  <c r="R158"/>
  <c r="P158"/>
  <c r="BI146"/>
  <c r="BH146"/>
  <c r="BG146"/>
  <c r="BF146"/>
  <c r="T146"/>
  <c r="R146"/>
  <c r="P146"/>
  <c r="BI140"/>
  <c r="BH140"/>
  <c r="BG140"/>
  <c r="BF140"/>
  <c r="T140"/>
  <c r="R140"/>
  <c r="P140"/>
  <c r="BI127"/>
  <c r="BH127"/>
  <c r="BG127"/>
  <c r="BF127"/>
  <c r="T127"/>
  <c r="R127"/>
  <c r="P127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94"/>
  <c r="BH94"/>
  <c r="BG94"/>
  <c r="BF94"/>
  <c r="T94"/>
  <c r="R94"/>
  <c r="P94"/>
  <c r="BI90"/>
  <c r="BH90"/>
  <c r="BG90"/>
  <c r="BF90"/>
  <c r="T90"/>
  <c r="R90"/>
  <c r="P90"/>
  <c r="J84"/>
  <c r="J83"/>
  <c r="F81"/>
  <c r="E79"/>
  <c r="J55"/>
  <c r="J54"/>
  <c r="F52"/>
  <c r="E50"/>
  <c r="J18"/>
  <c r="E18"/>
  <c r="F55"/>
  <c r="J17"/>
  <c r="J15"/>
  <c r="E15"/>
  <c r="F83"/>
  <c r="J14"/>
  <c r="J12"/>
  <c r="J81"/>
  <c r="E7"/>
  <c r="E77"/>
  <c i="1" r="L50"/>
  <c r="AM50"/>
  <c r="AM49"/>
  <c r="L49"/>
  <c r="AM47"/>
  <c r="L47"/>
  <c r="L45"/>
  <c r="L44"/>
  <c i="2" r="BK260"/>
  <c r="BK245"/>
  <c r="BK246"/>
  <c r="J265"/>
  <c r="BK158"/>
  <c i="3" r="J165"/>
  <c r="BK165"/>
  <c r="J120"/>
  <c i="4" r="BK88"/>
  <c i="2" r="BK189"/>
  <c r="BK218"/>
  <c r="BK115"/>
  <c r="BK249"/>
  <c r="BK90"/>
  <c i="3" r="BK103"/>
  <c r="J103"/>
  <c i="4" r="BK84"/>
  <c i="2" r="BK140"/>
  <c r="BK169"/>
  <c r="J197"/>
  <c r="J242"/>
  <c i="3" r="J145"/>
  <c r="J141"/>
  <c i="4" r="J88"/>
  <c i="2" r="J169"/>
  <c r="J206"/>
  <c r="J241"/>
  <c r="J107"/>
  <c r="J201"/>
  <c i="3" r="BK130"/>
  <c r="J95"/>
  <c r="BK120"/>
  <c r="BK151"/>
  <c r="J99"/>
  <c i="4" r="BK82"/>
  <c r="J83"/>
  <c i="2" r="J264"/>
  <c r="BK197"/>
  <c r="BK239"/>
  <c r="J94"/>
  <c r="J218"/>
  <c i="3" r="J151"/>
  <c r="J113"/>
  <c i="4" r="J82"/>
  <c i="2" r="J158"/>
  <c r="BK242"/>
  <c r="J189"/>
  <c r="J193"/>
  <c i="3" r="J136"/>
  <c r="J158"/>
  <c i="4" r="BK86"/>
  <c i="2" r="BK265"/>
  <c r="BK211"/>
  <c r="BK244"/>
  <c r="J273"/>
  <c r="BK226"/>
  <c r="BK107"/>
  <c i="3" r="BK99"/>
  <c r="BK109"/>
  <c i="2" r="J211"/>
  <c r="J226"/>
  <c r="J247"/>
  <c r="BK264"/>
  <c r="J140"/>
  <c i="3" r="BK141"/>
  <c i="2" r="BK193"/>
  <c r="J173"/>
  <c r="BK201"/>
  <c r="BK241"/>
  <c r="J115"/>
  <c i="3" r="J109"/>
  <c i="4" r="J85"/>
  <c i="2" r="J255"/>
  <c r="BK111"/>
  <c r="J90"/>
  <c r="BK146"/>
  <c i="3" r="J130"/>
  <c r="BK123"/>
  <c i="4" r="J87"/>
  <c i="2" r="J246"/>
  <c r="BK255"/>
  <c r="J111"/>
  <c r="J127"/>
  <c i="3" r="BK116"/>
  <c r="BK145"/>
  <c i="4" r="BK85"/>
  <c i="2" r="BK273"/>
  <c r="J175"/>
  <c r="BK206"/>
  <c r="J244"/>
  <c r="BK94"/>
  <c i="3" r="BK113"/>
  <c r="J116"/>
  <c i="4" r="BK83"/>
  <c i="2" r="J249"/>
  <c r="J146"/>
  <c r="J183"/>
  <c r="J245"/>
  <c i="3" r="J123"/>
  <c r="BK136"/>
  <c r="BK95"/>
  <c i="1" r="AS54"/>
  <c i="2" r="J239"/>
  <c i="3" r="J87"/>
  <c r="J155"/>
  <c i="4" r="J86"/>
  <c i="2" r="BK183"/>
  <c r="J235"/>
  <c r="BK247"/>
  <c r="BK175"/>
  <c i="3" r="BK158"/>
  <c r="BK87"/>
  <c i="4" r="J84"/>
  <c i="2" r="J260"/>
  <c r="BK127"/>
  <c r="BK173"/>
  <c r="BK235"/>
  <c i="3" r="BK155"/>
  <c i="4" r="BK87"/>
  <c i="2" l="1" r="P89"/>
  <c r="P182"/>
  <c r="T182"/>
  <c r="BK248"/>
  <c r="J248"/>
  <c r="J66"/>
  <c r="T89"/>
  <c r="BK210"/>
  <c r="J210"/>
  <c r="J64"/>
  <c r="T210"/>
  <c r="P248"/>
  <c r="R89"/>
  <c r="P234"/>
  <c r="R234"/>
  <c r="T248"/>
  <c i="3" r="BK86"/>
  <c r="J86"/>
  <c r="J61"/>
  <c r="T86"/>
  <c r="P115"/>
  <c r="T115"/>
  <c r="P150"/>
  <c r="T150"/>
  <c i="2" r="BK89"/>
  <c r="J89"/>
  <c r="J61"/>
  <c r="BK182"/>
  <c r="J182"/>
  <c r="J62"/>
  <c r="R182"/>
  <c r="P210"/>
  <c r="R210"/>
  <c r="BK234"/>
  <c r="J234"/>
  <c r="J65"/>
  <c r="T234"/>
  <c r="R248"/>
  <c i="3" r="P86"/>
  <c r="P85"/>
  <c r="P84"/>
  <c i="1" r="AU56"/>
  <c i="3" r="R86"/>
  <c r="BK115"/>
  <c r="J115"/>
  <c r="J62"/>
  <c r="R115"/>
  <c r="BK150"/>
  <c r="J150"/>
  <c r="J63"/>
  <c r="R150"/>
  <c i="4" r="BK81"/>
  <c r="J81"/>
  <c r="J60"/>
  <c r="P81"/>
  <c r="P80"/>
  <c i="1" r="AU57"/>
  <c i="4" r="R81"/>
  <c r="R80"/>
  <c r="T81"/>
  <c r="T80"/>
  <c i="2" r="BK272"/>
  <c r="J272"/>
  <c r="J67"/>
  <c i="3" r="BK164"/>
  <c r="J164"/>
  <c r="J64"/>
  <c i="2" r="BK205"/>
  <c r="J205"/>
  <c r="J63"/>
  <c i="4" r="E48"/>
  <c r="F76"/>
  <c r="BE82"/>
  <c r="BE83"/>
  <c r="BE84"/>
  <c r="BE85"/>
  <c r="BE86"/>
  <c r="J52"/>
  <c r="F55"/>
  <c r="BE87"/>
  <c r="BE88"/>
  <c i="3" r="F54"/>
  <c r="E74"/>
  <c r="F81"/>
  <c r="BE95"/>
  <c r="BE99"/>
  <c r="BE103"/>
  <c r="BE130"/>
  <c r="BE141"/>
  <c r="BE158"/>
  <c r="BE123"/>
  <c r="BE151"/>
  <c r="J52"/>
  <c r="BE87"/>
  <c r="BE109"/>
  <c r="BE113"/>
  <c r="BE116"/>
  <c r="BE120"/>
  <c r="BE145"/>
  <c r="BE155"/>
  <c r="BE136"/>
  <c r="BE165"/>
  <c i="2" r="F54"/>
  <c r="BE94"/>
  <c r="BE111"/>
  <c r="BE169"/>
  <c r="BE175"/>
  <c r="BE183"/>
  <c r="BE193"/>
  <c r="BE255"/>
  <c r="E48"/>
  <c r="J52"/>
  <c r="F84"/>
  <c r="BE90"/>
  <c r="BE140"/>
  <c r="BE158"/>
  <c r="BE206"/>
  <c r="BE226"/>
  <c r="BE247"/>
  <c r="BE264"/>
  <c r="BE107"/>
  <c r="BE115"/>
  <c r="BE127"/>
  <c r="BE189"/>
  <c r="BE235"/>
  <c r="BE239"/>
  <c r="BE244"/>
  <c r="BE245"/>
  <c r="BE260"/>
  <c r="BE265"/>
  <c r="BE273"/>
  <c r="BE146"/>
  <c r="BE173"/>
  <c r="BE197"/>
  <c r="BE201"/>
  <c r="BE211"/>
  <c r="BE218"/>
  <c r="BE241"/>
  <c r="BE242"/>
  <c r="BE246"/>
  <c r="BE249"/>
  <c r="F36"/>
  <c i="1" r="BC55"/>
  <c i="2" r="F35"/>
  <c i="1" r="BB55"/>
  <c i="4" r="F35"/>
  <c i="1" r="BB57"/>
  <c i="4" r="F37"/>
  <c i="1" r="BD57"/>
  <c i="2" r="F34"/>
  <c i="1" r="BA55"/>
  <c i="4" r="F36"/>
  <c i="1" r="BC57"/>
  <c i="2" r="F37"/>
  <c i="1" r="BD55"/>
  <c i="4" r="J34"/>
  <c i="1" r="AW57"/>
  <c i="3" r="F36"/>
  <c i="1" r="BC56"/>
  <c i="3" r="J34"/>
  <c i="1" r="AW56"/>
  <c i="4" r="F34"/>
  <c i="1" r="BA57"/>
  <c i="2" r="J34"/>
  <c i="1" r="AW55"/>
  <c i="3" r="F34"/>
  <c i="1" r="BA56"/>
  <c i="3" r="F35"/>
  <c i="1" r="BB56"/>
  <c i="3" r="F37"/>
  <c i="1" r="BD56"/>
  <c i="3" l="1" r="T85"/>
  <c r="T84"/>
  <c r="R85"/>
  <c r="R84"/>
  <c i="2" r="T88"/>
  <c r="T87"/>
  <c r="R88"/>
  <c r="R87"/>
  <c r="P88"/>
  <c r="P87"/>
  <c i="1" r="AU55"/>
  <c i="2" r="BK88"/>
  <c r="J88"/>
  <c r="J60"/>
  <c i="3" r="BK85"/>
  <c r="J85"/>
  <c r="J60"/>
  <c i="4" r="BK80"/>
  <c r="J80"/>
  <c r="J59"/>
  <c i="1" r="BC54"/>
  <c r="W32"/>
  <c i="2" r="F33"/>
  <c i="1" r="AZ55"/>
  <c i="4" r="F33"/>
  <c i="1" r="AZ57"/>
  <c r="BB54"/>
  <c r="W31"/>
  <c i="2" r="J33"/>
  <c i="1" r="AV55"/>
  <c r="AT55"/>
  <c r="BD54"/>
  <c r="W33"/>
  <c r="BA54"/>
  <c r="W30"/>
  <c r="AU54"/>
  <c i="3" r="J33"/>
  <c i="1" r="AV56"/>
  <c r="AT56"/>
  <c i="4" r="J33"/>
  <c i="1" r="AV57"/>
  <c r="AT57"/>
  <c i="3" r="F33"/>
  <c i="1" r="AZ56"/>
  <c i="2" l="1" r="BK87"/>
  <c r="J87"/>
  <c r="J59"/>
  <c i="3" r="BK84"/>
  <c r="J84"/>
  <c r="J59"/>
  <c i="1" r="AX54"/>
  <c r="AY54"/>
  <c i="4" r="J30"/>
  <c i="1" r="AG57"/>
  <c r="AW54"/>
  <c r="AK30"/>
  <c r="AZ54"/>
  <c r="W29"/>
  <c i="4" l="1" r="J39"/>
  <c i="1" r="AN57"/>
  <c i="3" r="J30"/>
  <c i="1" r="AG56"/>
  <c i="2" r="J30"/>
  <c i="1" r="AG55"/>
  <c r="AV54"/>
  <c r="AK29"/>
  <c i="2" l="1" r="J39"/>
  <c i="3" r="J39"/>
  <c i="1" r="AN55"/>
  <c r="AN56"/>
  <c r="AT54"/>
  <c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<sst xmlns="http://schemas.openxmlformats.org/spreadsheetml/2006/main">
  <si>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</si>
  <si>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</si>
  <si>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</si>
  <si>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</si>
  <si>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</si>
  <si>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{a0eaa25b-148e-44cd-8b84-e5aa563f5a60}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</si>
  <si>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</si>
  <si>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</si>
  <si>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</si>
  <si>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</si>
  <si>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</si>
  <si>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</si>
  <si>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</si>
  <si>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</si>
  <si>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039/2020_1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</si>
  <si>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</si>
  <si>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</si>
  <si>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Základní technická vybavenost pro lokalitu Piskačův sad</t>
  </si>
  <si>
    <t>KSO:</t>
  </si>
  <si>
    <t/>
  </si>
  <si>
    <t>CC-CZ:</t>
  </si>
  <si>
    <t>Místo:</t>
  </si>
  <si>
    <t>Olešnice</t>
  </si>
  <si>
    <t>Datum:</t>
  </si>
  <si>
    <t>31. 1. 2022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</si>
  <si>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</si>
  <si>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</si>
  <si>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</si>
  <si>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</si>
  <si>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</si>
  <si>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</si>
  <si>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</si>
  <si>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01873687</t>
  </si>
  <si>
    <t>DI PROJEKT s.r.o.</t>
  </si>
  <si>
    <t>CZ01873687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</si>
  <si>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</si>
  <si>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</si>
  <si>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</si>
  <si>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</si>
  <si>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</si>
  <si>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</si>
  <si>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</si>
  <si>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</si>
  <si>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</si>
  <si>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</si>
  <si>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</si>
  <si>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</si>
  <si>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</si>
  <si>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</si>
  <si>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</si>
  <si>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</si>
  <si>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</si>
  <si>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</si>
  <si>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</si>
  <si>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</si>
  <si>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</si>
  <si>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</si>
  <si>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</si>
  <si>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</si>
  <si>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</si>
  <si>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</si>
  <si>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</si>
  <si>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</si>
  <si>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</si>
  <si>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</si>
  <si>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</si>
  <si>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</si>
  <si>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</si>
  <si>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</si>
  <si>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</si>
  <si>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</si>
  <si>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</si>
  <si>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</si>
  <si>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</si>
  <si>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</si>
  <si>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</si>
  <si>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</si>
  <si>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</si>
  <si>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 Komunikace podklaní vrstvy</t>
  </si>
  <si>
    <t>STA</t>
  </si>
  <si>
    <t>1</t>
  </si>
  <si>
    <t>{54ce4c0e-f297-4e3d-9c84-29c765dae774}</t>
  </si>
  <si>
    <t>2</t>
  </si>
  <si>
    <t>039/2020_2</t>
  </si>
  <si>
    <t>SO 102 Komunikace kryt</t>
  </si>
  <si>
    <t>{e114889f-bc46-45be-ae03-28f630a4084b}</t>
  </si>
  <si>
    <t>039/2020_3</t>
  </si>
  <si>
    <t>VRN</t>
  </si>
  <si>
    <t>{e71a9f4d-486f-4c43-bc24-0a11574f3f35}</t>
  </si>
  <si>
    <t>KRYCÍ LIST SOUPISU PRACÍ</t>
  </si>
  <si>
    <t>Objekt:</t>
  </si>
  <si>
    <t>039/2020_1 - SO 101 Komunikace podklaní vrstvy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</si>
  <si>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</si>
  <si>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</si>
  <si>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</si>
  <si>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</si>
  <si>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</si>
  <si>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</si>
  <si>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</si>
  <si>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</si>
  <si>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</si>
  <si>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</si>
  <si>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</si>
  <si>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</si>
  <si>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</si>
  <si>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</si>
  <si>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</si>
  <si>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</si>
  <si>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</si>
  <si>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</si>
  <si>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</si>
  <si>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</si>
  <si>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</si>
  <si>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</si>
  <si>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</si>
  <si>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</si>
  <si>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</si>
  <si>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</si>
  <si>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</si>
  <si>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</si>
  <si>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</si>
  <si>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</si>
  <si>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121151125</t>
  </si>
  <si>
    <t>Sejmutí ornice strojně při souvislé ploše přes 500 m2, tl. vrstvy přes 250 do 300 mm</t>
  </si>
  <si>
    <t>m2</t>
  </si>
  <si>
    <t>CS ÚRS 2022 01</t>
  </si>
  <si>
    <t>4</t>
  </si>
  <si>
    <t>-1918919200</t>
  </si>
  <si>
    <t>Online PSC</t>
  </si>
  <si>
    <t>https://podminky.urs.cz/item/CS_URS_2022_01/121151125</t>
  </si>
  <si>
    <t>VV</t>
  </si>
  <si>
    <t>"dle přílohy D.1.1.2 a D.1.1.4"</t>
  </si>
  <si>
    <t>"sejmutí ornice" 4814</t>
  </si>
  <si>
    <t>122251106</t>
  </si>
  <si>
    <t>Odkopávky a prokopávky nezapažené strojně v hornině třídy těžitelnosti I skupiny 3 přes 1 000 do 5 000 m3</t>
  </si>
  <si>
    <t>m3</t>
  </si>
  <si>
    <t>803201200</t>
  </si>
  <si>
    <t>https://podminky.urs.cz/item/CS_URS_2022_01/122251106</t>
  </si>
  <si>
    <t>"dle přílohy D.1.1.2 a D.1.1.4 a rozpis výměr"</t>
  </si>
  <si>
    <t>"odkopávky dle rozpisu výměr"</t>
  </si>
  <si>
    <t>"úsek A"1533,45</t>
  </si>
  <si>
    <t>"úsek B"20,76</t>
  </si>
  <si>
    <t>Mezisoučet</t>
  </si>
  <si>
    <t>3</t>
  </si>
  <si>
    <t>"sanace v případě neúnosného podloží dle PD"</t>
  </si>
  <si>
    <t>"sanace komunikace"(1094+910+186)*0,2</t>
  </si>
  <si>
    <t>"sanace parkovací stání"(5*11)*0,2</t>
  </si>
  <si>
    <t>"sanace chodník"(197+9)*0,2</t>
  </si>
  <si>
    <t>Součet</t>
  </si>
  <si>
    <t>132251102</t>
  </si>
  <si>
    <t>Hloubení nezapažených rýh šířky do 800 mm strojně s urovnáním dna do předepsaného profilu a spádu v hornině třídy těžitelnosti I skupiny 3 přes 20 do 50 m3</t>
  </si>
  <si>
    <t>-1118878183</t>
  </si>
  <si>
    <t>https://podminky.urs.cz/item/CS_URS_2022_01/132251102</t>
  </si>
  <si>
    <t>"přípojky UV"(7,5+1+3+4+3+4+4+2+1)*0,8*1,5</t>
  </si>
  <si>
    <t>133251101</t>
  </si>
  <si>
    <t>Hloubení nezapažených šachet strojně v hornině třídy těžitelnosti I skupiny 3 do 20 m3</t>
  </si>
  <si>
    <t>571830427</t>
  </si>
  <si>
    <t>https://podminky.urs.cz/item/CS_URS_2022_01/133251101</t>
  </si>
  <si>
    <t>"šachty pro uliční vpusti"9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</si>
  <si>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</si>
  <si>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</si>
  <si>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</si>
  <si>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-1680710631</t>
  </si>
  <si>
    <t>https://podminky.urs.cz/item/CS_URS_2022_01/162751117</t>
  </si>
  <si>
    <t>"odkopávky"1554,21</t>
  </si>
  <si>
    <t>"sanace"490,20</t>
  </si>
  <si>
    <t>"rýhy"35,4</t>
  </si>
  <si>
    <t>"šachty"9</t>
  </si>
  <si>
    <t>"násypy v rámci stavby dle rozpisu výměr"</t>
  </si>
  <si>
    <t>"úsek A"-771,51</t>
  </si>
  <si>
    <t>"úsek B"-18,21</t>
  </si>
  <si>
    <t>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</si>
  <si>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</si>
  <si>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</si>
  <si>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-82521338</t>
  </si>
  <si>
    <t>https://podminky.urs.cz/item/CS_URS_2022_01/162751119</t>
  </si>
  <si>
    <t>"na skládku do 15km skládka Bystré"</t>
  </si>
  <si>
    <t>"odkopávky"1554,21*5</t>
  </si>
  <si>
    <t>"sanace"490,20*5</t>
  </si>
  <si>
    <t>"rýhy"35,4*5</t>
  </si>
  <si>
    <t>"šachty"9*5</t>
  </si>
  <si>
    <t>"úsek A"-771,51*5</t>
  </si>
  <si>
    <t>"úsek B"-18,21*5</t>
  </si>
  <si>
    <t>7</t>
  </si>
  <si>
    <t>171151103</t>
  </si>
  <si>
    <t>Uložení sypanin do násypů strojně s rozprostřením sypaniny ve vrstvách a s hrubým urovnáním zhutněných z hornin soudržných jakékoliv třídy těžitelnosti</t>
  </si>
  <si>
    <t>1085395874</t>
  </si>
  <si>
    <t>https://podminky.urs.cz/item/CS_URS_2022_01/171151103</t>
  </si>
  <si>
    <t>"úsek A"771,51</t>
  </si>
  <si>
    <t>"úsek B"18,21</t>
  </si>
  <si>
    <t>8</t>
  </si>
  <si>
    <t>171201201</t>
  </si>
  <si>
    <t>Uložení sypaniny na skládky nebo meziskládky bez hutnění s upravením uložené sypaniny do předepsaného tvaru</t>
  </si>
  <si>
    <t>804911491</t>
  </si>
  <si>
    <t>https://podminky.urs.cz/item/CS_URS_2022_01/171201201</t>
  </si>
  <si>
    <t>9</t>
  </si>
  <si>
    <t>171201211</t>
  </si>
  <si>
    <t>Poplatek za uložení stavebního odpadu na skládce (skládkovné) zeminy a kameniva zatříděného do Katalogu odpadů pod kódem 170 504</t>
  </si>
  <si>
    <t>t</t>
  </si>
  <si>
    <t>CS ÚRS 2019 02</t>
  </si>
  <si>
    <t>166637707</t>
  </si>
  <si>
    <t>"odkopávky"1554,21*1,8</t>
  </si>
  <si>
    <t>"sanace"490,20*1,8</t>
  </si>
  <si>
    <t>"rýhy"35,4*1,8</t>
  </si>
  <si>
    <t>"šachty"9*1,8</t>
  </si>
  <si>
    <t>"úsek A"-771,51*1,8</t>
  </si>
  <si>
    <t>"úsek B"-18,21*1,8</t>
  </si>
  <si>
    <t>10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</si>
  <si>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</si>
  <si>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</si>
  <si>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-45227009</t>
  </si>
  <si>
    <t>https://podminky.urs.cz/item/CS_URS_2022_01/175151101</t>
  </si>
  <si>
    <t>"přípojky UV"(7,5+1+3+4+3+4+4+2+1)*0,8*1,4</t>
  </si>
  <si>
    <t>11</t>
  </si>
  <si>
    <t>M</t>
  </si>
  <si>
    <t>58344171</t>
  </si>
  <si>
    <t>štěrkodrť frakce 0/32</t>
  </si>
  <si>
    <t>-428891499</t>
  </si>
  <si>
    <t>33,04*1,8</t>
  </si>
  <si>
    <t>12</t>
  </si>
  <si>
    <t>181951112</t>
  </si>
  <si>
    <t>Úprava pláně vyrovnáním výškových rozdílů strojně v hornině třídy těžitelnosti I, skupiny 1 až 3 se zhutněním</t>
  </si>
  <si>
    <t>590637972</t>
  </si>
  <si>
    <t>https://podminky.urs.cz/item/CS_URS_2022_01/181951112</t>
  </si>
  <si>
    <t>"komunikace"(1094+910+186)</t>
  </si>
  <si>
    <t>"parkovací stání"(5*11)</t>
  </si>
  <si>
    <t>"chodník"(197+9)</t>
  </si>
  <si>
    <t>Svislé a kompletní konstrukce</t>
  </si>
  <si>
    <t>13</t>
  </si>
  <si>
    <t>339921132</t>
  </si>
  <si>
    <t>Osazování palisád betonových v řadě se zabetonováním výšky palisády přes 500 do 1000 mm</t>
  </si>
  <si>
    <t>m</t>
  </si>
  <si>
    <t>-207572794</t>
  </si>
  <si>
    <t>https://podminky.urs.cz/item/CS_URS_2022_01/339921132</t>
  </si>
  <si>
    <t>"palisády v. 0,6m"10+10</t>
  </si>
  <si>
    <t>"palisády v. 1,0m"10+10</t>
  </si>
  <si>
    <t>14</t>
  </si>
  <si>
    <t>59228412</t>
  </si>
  <si>
    <t>palisáda betonová tyčová půlkulatá přírodní 175x200x600mm</t>
  </si>
  <si>
    <t>kus</t>
  </si>
  <si>
    <t>-176293740</t>
  </si>
  <si>
    <t>20*7,5 'Přepočtené koeficientem množství</t>
  </si>
  <si>
    <t>59228414</t>
  </si>
  <si>
    <t>palisáda betonová tyčová půlkulatá přírodní 175x200x1000mm</t>
  </si>
  <si>
    <t>2059027155</t>
  </si>
  <si>
    <t>16</t>
  </si>
  <si>
    <t>339921133</t>
  </si>
  <si>
    <t>Osazování palisád betonových v řadě se zabetonováním výšky palisády přes 1000 do 1500 mm</t>
  </si>
  <si>
    <t>-1730586258</t>
  </si>
  <si>
    <t>https://podminky.urs.cz/item/CS_URS_2022_01/339921133</t>
  </si>
  <si>
    <t>"palisády v. 1,5m"10+10+7</t>
  </si>
  <si>
    <t>17</t>
  </si>
  <si>
    <t>59228416</t>
  </si>
  <si>
    <t>palisáda tyčová půlkulatá armovaná 175x200x1500mm</t>
  </si>
  <si>
    <t>1914258176</t>
  </si>
  <si>
    <t>27*7,5 'Přepočtené koeficientem množství</t>
  </si>
  <si>
    <t>Vodorovné konstrukce</t>
  </si>
  <si>
    <t>18</t>
  </si>
  <si>
    <t>451573111</t>
  </si>
  <si>
    <t>Lože pod potrubí, stoky a drobné objekty v otevřeném výkopu z písku a štěrkopísku do 63 mm</t>
  </si>
  <si>
    <t>1405796879</t>
  </si>
  <si>
    <t>https://podminky.urs.cz/item/CS_URS_2022_01/451573111</t>
  </si>
  <si>
    <t>"přípojky UV"(7,5+1+3+4+3+4+4+2+1)*0,8*0,05</t>
  </si>
  <si>
    <t>Komunikace pozemní</t>
  </si>
  <si>
    <t>19</t>
  </si>
  <si>
    <t>564871116</t>
  </si>
  <si>
    <t>Podklad ze štěrkodrti ŠD s rozprostřením a zhutněním plochy přes 100 m2, po zhutnění tl. 300 mm</t>
  </si>
  <si>
    <t>2124466033</t>
  </si>
  <si>
    <t>https://podminky.urs.cz/item/CS_URS_2022_01/564871116</t>
  </si>
  <si>
    <t>20</t>
  </si>
  <si>
    <t>564931412</t>
  </si>
  <si>
    <t>Podklad nebo podsyp z asfaltového recyklátu s rozprostřením a zhutněním, po zhutnění tl. 100 mm</t>
  </si>
  <si>
    <t>CS ÚRS 2021 01</t>
  </si>
  <si>
    <t>-646849570</t>
  </si>
  <si>
    <t>https://podminky.urs.cz/item/CS_URS_2021_01/564931412</t>
  </si>
  <si>
    <t>"dočasný kryt z asfaltového recyklátu"</t>
  </si>
  <si>
    <t>567132115</t>
  </si>
  <si>
    <t>Podklad ze směsi stmelené cementem SC bez dilatačních spár, s rozprostřením a zhutněním SC C 8/10 (KSC I), po zhutnění tl. 200 mm</t>
  </si>
  <si>
    <t>1020071619</t>
  </si>
  <si>
    <t>https://podminky.urs.cz/item/CS_URS_2022_01/567132115</t>
  </si>
  <si>
    <t>"sanace v případě neúnosného podloží d le PD"</t>
  </si>
  <si>
    <t>Trubní vedení</t>
  </si>
  <si>
    <t>22</t>
  </si>
  <si>
    <t>871315211</t>
  </si>
  <si>
    <t>Kanalizační potrubí z tvrdého PVC v otevřeném výkopu ve sklonu do 20 %, hladkého plnostěnného jednovrstvého, tuhost třídy SN 4 DN 160</t>
  </si>
  <si>
    <t>2063890927</t>
  </si>
  <si>
    <t>https://podminky.urs.cz/item/CS_URS_2022_01/871315211</t>
  </si>
  <si>
    <t>"přípojky UV"(7,5+1+3+4+3+4+4+2+1)</t>
  </si>
  <si>
    <t>23</t>
  </si>
  <si>
    <t>877315211</t>
  </si>
  <si>
    <t>Montáž tvarovek na kanalizačním potrubí z trub z plastu z tvrdého PVC nebo z polypropylenu v otevřeném výkopu jednoosých DN 160</t>
  </si>
  <si>
    <t>177050684</t>
  </si>
  <si>
    <t>https://podminky.urs.cz/item/CS_URS_2022_01/877315211</t>
  </si>
  <si>
    <t>24</t>
  </si>
  <si>
    <t>28611361</t>
  </si>
  <si>
    <t>koleno kanalizační PVC KG 160x45°</t>
  </si>
  <si>
    <t>1521803098</t>
  </si>
  <si>
    <t>25</t>
  </si>
  <si>
    <t>895941111</t>
  </si>
  <si>
    <t>Zřízení vpusti kanalizační uliční z betonových dílců typ UV-50 normální</t>
  </si>
  <si>
    <t>-946610674</t>
  </si>
  <si>
    <t>https://podminky.urs.cz/item/CS_URS_2021_01/895941111</t>
  </si>
  <si>
    <t>26</t>
  </si>
  <si>
    <t>59223825</t>
  </si>
  <si>
    <t>vpusť uliční skruž betonová 290x500x50mm</t>
  </si>
  <si>
    <t>461943424</t>
  </si>
  <si>
    <t>27</t>
  </si>
  <si>
    <t>59223852</t>
  </si>
  <si>
    <t>dno pro uliční vpusť s kalovou prohlubní betonové 450x300x50mm</t>
  </si>
  <si>
    <t>1253380763</t>
  </si>
  <si>
    <t>28</t>
  </si>
  <si>
    <t>59223820</t>
  </si>
  <si>
    <t>vpusť uliční skruž betonová 290x500x50mm s osazením na kalový koš pro těžké naplaveniny</t>
  </si>
  <si>
    <t>-2034873627</t>
  </si>
  <si>
    <t>29</t>
  </si>
  <si>
    <t>55242323</t>
  </si>
  <si>
    <t>mříž D 400 - konkávní 300x500mm</t>
  </si>
  <si>
    <t>1753599955</t>
  </si>
  <si>
    <t>Ostatní konstrukce a práce, bourání</t>
  </si>
  <si>
    <t>30</t>
  </si>
  <si>
    <t>914111111</t>
  </si>
  <si>
    <t>Montáž svislé dopravní značky základní velikosti do 1 m2 objímkami na sloupky nebo konzoly</t>
  </si>
  <si>
    <t>-431206851</t>
  </si>
  <si>
    <t>https://podminky.urs.cz/item/CS_URS_2022_01/914111111</t>
  </si>
  <si>
    <t>"dle přílohy Situace stavby"</t>
  </si>
  <si>
    <t>"IZ5a"2</t>
  </si>
  <si>
    <t>"IZ5b"2</t>
  </si>
  <si>
    <t>31</t>
  </si>
  <si>
    <t>40445636</t>
  </si>
  <si>
    <t>informativní značky směrové IS12-IS14, IS15b 1000x500mm</t>
  </si>
  <si>
    <t>-351982667</t>
  </si>
  <si>
    <t>32</t>
  </si>
  <si>
    <t>914511112</t>
  </si>
  <si>
    <t>Montáž sloupku dopravních značek délky do 3,5 m do hliníkové patky</t>
  </si>
  <si>
    <t>-1640849094</t>
  </si>
  <si>
    <t>https://podminky.urs.cz/item/CS_URS_2022_01/914511112</t>
  </si>
  <si>
    <t>"osazení stávající SDZ"4</t>
  </si>
  <si>
    <t>33</t>
  </si>
  <si>
    <t>40445225</t>
  </si>
  <si>
    <t>sloupek pro dopravní značku Zn D 60mm v 3,5m</t>
  </si>
  <si>
    <t>-1596879076</t>
  </si>
  <si>
    <t>34</t>
  </si>
  <si>
    <t>916991121</t>
  </si>
  <si>
    <t>Lože pod obrubníky, krajníky nebo obruby z dlažebních kostek z betonu prostého</t>
  </si>
  <si>
    <t>1448969285</t>
  </si>
  <si>
    <t>https://podminky.urs.cz/item/CS_URS_2022_01/916991121</t>
  </si>
  <si>
    <t>"dle přílohy Situace stavby a vzorové příčné řezy"</t>
  </si>
  <si>
    <t>"palisády v. 0,6m"(10+10)*0,4*0,1</t>
  </si>
  <si>
    <t>"palisády v. 1,0m"(10+10)*0,4*0,1</t>
  </si>
  <si>
    <t>"palisády v. 1,5m"(10+10+7)*0,4*0,1</t>
  </si>
  <si>
    <t>998</t>
  </si>
  <si>
    <t>Přesun hmot</t>
  </si>
  <si>
    <t>35</t>
  </si>
  <si>
    <t>998223011</t>
  </si>
  <si>
    <t>Přesun hmot pro pozemní komunikace s krytem dlážděným dopravní vzdálenost do 200 m jakékoliv délky objektu</t>
  </si>
  <si>
    <t>-941956997</t>
  </si>
  <si>
    <t>https://podminky.urs.cz/item/CS_URS_2022_01/998223011</t>
  </si>
  <si>
    <t>039/2020_2 - SO 102 Komunikace kryt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</si>
  <si>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</si>
  <si>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</si>
  <si>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187025559</t>
  </si>
  <si>
    <t>https://podminky.urs.cz/item/CS_URS_2021_01/113107242</t>
  </si>
  <si>
    <t>"odstranění dočasného krytu z asfaltového recyklátu"</t>
  </si>
  <si>
    <t>162551108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</si>
  <si>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</si>
  <si>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1803870866</t>
  </si>
  <si>
    <t>https://podminky.urs.cz/item/CS_URS_2021_01/162551108</t>
  </si>
  <si>
    <t>"odvoz asf. recyklátu na skládku města k dalšímu použití"</t>
  </si>
  <si>
    <t>"asf. recyklát z dočasného krytu"2451*0,1</t>
  </si>
  <si>
    <t>171251201</t>
  </si>
  <si>
    <t>-1194763868</t>
  </si>
  <si>
    <t>https://podminky.urs.cz/item/CS_URS_2021_01/171251201</t>
  </si>
  <si>
    <t>"odvoz asf. recyklátu na skládku města bez poplatku"</t>
  </si>
  <si>
    <t>181351113</t>
  </si>
  <si>
    <t>Rozprostření a urovnání ornice v rovině nebo ve svahu sklonu do 1:5 strojně při souvislé ploše přes 500 m2, tl. vrstvy do 200 mm</t>
  </si>
  <si>
    <t>-2099512022</t>
  </si>
  <si>
    <t>https://podminky.urs.cz/item/CS_URS_2022_01/181351113</t>
  </si>
  <si>
    <t>"rozprostření ornice na SO 101 Komunikace"666+918+87+171+289+145</t>
  </si>
  <si>
    <t>"rozprostření zbývající ornice na pozemcích"(1444,2-455,2)/0,2</t>
  </si>
  <si>
    <t>181411131</t>
  </si>
  <si>
    <t>Založení trávníku na půdě předem připravené plochy do 1000 m2 výsevem včetně utažení parkového v rovině nebo na svahu do 1:5</t>
  </si>
  <si>
    <t>580833625</t>
  </si>
  <si>
    <t>https://podminky.urs.cz/item/CS_URS_2022_01/181411131</t>
  </si>
  <si>
    <t>"rozprostření ornice"666+918</t>
  </si>
  <si>
    <t>005724100</t>
  </si>
  <si>
    <t>osivo směs travní parková</t>
  </si>
  <si>
    <t>kg</t>
  </si>
  <si>
    <t>2015654572</t>
  </si>
  <si>
    <t>1584*0,05*1,02</t>
  </si>
  <si>
    <t>591241111</t>
  </si>
  <si>
    <t>Kladení dlažby z kostek s provedením lože do tl. 50 mm, s vyplněním spár, s dvojím beraněním a se smetením přebytečného materiálu na krajnici drobných z kamene, do lože z cementové malty</t>
  </si>
  <si>
    <t>-1802928937</t>
  </si>
  <si>
    <t>https://podminky.urs.cz/item/CS_URS_2022_01/591241111</t>
  </si>
  <si>
    <t>"odvodňovací žlábek š. 0,3m"(21,5+67,5+44,5+72,5+46+54+41,5+46)*0,3</t>
  </si>
  <si>
    <t>58381007</t>
  </si>
  <si>
    <t>kostka štípaná dlažební žula drobná 8/10</t>
  </si>
  <si>
    <t>1478889615</t>
  </si>
  <si>
    <t>596211212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</si>
  <si>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přes 100 do 300 m2</t>
  </si>
  <si>
    <t>-1669051240</t>
  </si>
  <si>
    <t>https://podminky.urs.cz/item/CS_URS_2022_01/596211212</t>
  </si>
  <si>
    <t>"zámková dlažba pojízdná 100/200/80"1094+910+186-118,5</t>
  </si>
  <si>
    <t>"reliéfní dlažba antracit"9</t>
  </si>
  <si>
    <t>"chodníková plocha 100/200/80"197</t>
  </si>
  <si>
    <t>59245020</t>
  </si>
  <si>
    <t>dlažba tvar obdélník betonová 200x100x80mm přírodní</t>
  </si>
  <si>
    <t>2115321966</t>
  </si>
  <si>
    <t>"chodníková plocha"197</t>
  </si>
  <si>
    <t>2071,5*1,02</t>
  </si>
  <si>
    <t>59245226</t>
  </si>
  <si>
    <t>dlažba tvar obdélník betonová pro nevidomé 200x100x80mm barevná</t>
  </si>
  <si>
    <t>1250910307</t>
  </si>
  <si>
    <t>9*1,02</t>
  </si>
  <si>
    <t>596411112</t>
  </si>
  <si>
    <t>Kladení dlažby z betonových vegetačních dlaždic komunikací pro pěší s ložem z kameniva těženého nebo drceného tl. do 40 mm, s vyplněním spár a vegetačních otvorů, s hutněním vibrováním tl. 80 mm, pro plochy přes 50 do 100 m2</t>
  </si>
  <si>
    <t>1895277217</t>
  </si>
  <si>
    <t>https://podminky.urs.cz/item/CS_URS_2022_01/596411112</t>
  </si>
  <si>
    <t>"vegetační dlažba antracit"5*11</t>
  </si>
  <si>
    <t>59245004</t>
  </si>
  <si>
    <t>dlažba tvar čtverec betonová 200x200x80mm barevná</t>
  </si>
  <si>
    <t>-296623448</t>
  </si>
  <si>
    <t>55*1,02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</si>
  <si>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</si>
  <si>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</si>
  <si>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-336054938</t>
  </si>
  <si>
    <t>https://podminky.urs.cz/item/CS_URS_2022_01/916231213</t>
  </si>
  <si>
    <t>"obruby 10/25"20+232+22+289+8+22+14+467</t>
  </si>
  <si>
    <t>59217017</t>
  </si>
  <si>
    <t>obrubník betonový chodníkový 1000x100x250mm</t>
  </si>
  <si>
    <t>746987105</t>
  </si>
  <si>
    <t>"obruby 10/25"1074*1,02</t>
  </si>
  <si>
    <t>1095,48*1,02 'Přepočtené koeficientem množství</t>
  </si>
  <si>
    <t>1685434813</t>
  </si>
  <si>
    <t>"trojlinka K10"(21,5+67,5+44,5+72,5+46+54+41,5+46)*0,5*0,1</t>
  </si>
  <si>
    <t>"obruba 10/25"(20+232+22+289+8+22+14+467)*0,3*0,1</t>
  </si>
  <si>
    <t>591306071</t>
  </si>
  <si>
    <t>039/2020_3 - VRN</t>
  </si>
  <si>
    <t>VRN - Vedlejší rozpočtové náklady</t>
  </si>
  <si>
    <t>Vedlejší rozpočtové náklady</t>
  </si>
  <si>
    <t>0001</t>
  </si>
  <si>
    <t xml:space="preserve">Vytyčení inženýrských sítí_x000d_
</t>
  </si>
  <si>
    <t>sada</t>
  </si>
  <si>
    <t>-2125243883</t>
  </si>
  <si>
    <t>0002</t>
  </si>
  <si>
    <t>Zařízení staveniště, provoz a odstranění</t>
  </si>
  <si>
    <t>1175763604</t>
  </si>
  <si>
    <t>0003</t>
  </si>
  <si>
    <t>Pomocné práce- zajištění nebo zřízení, regulaci a ochranu dopravy vč. DIOa přechodného dopravního značení - úhrnná částka musí obsahovat veškeré náklady na dočasné úpravy a regulaci (vč. pěších) na staveništi a nezbytné značení a opatření vyplívající z požadeavků BOZP na staveništi, uvažováno jednotyčové zábradlí vysoké min. 1,10m s označením zákazu vstupu, lávky pro pěší, provizorní dopravní značení v rozsahu dle stanovení přechodného dopravního značení</t>
  </si>
  <si>
    <t>-350803492</t>
  </si>
  <si>
    <t>0004</t>
  </si>
  <si>
    <t>Geodetické zaměření skutečného provedení stavby - výškopis, polohopis (3x tištěná dokumentace, 3xCD)</t>
  </si>
  <si>
    <t>-143100088</t>
  </si>
  <si>
    <t>0005</t>
  </si>
  <si>
    <t>Kopané sondy pro ověření průběhu inženýrských sítí - ruční práce vč. zasypání sondy</t>
  </si>
  <si>
    <t>1177345483</t>
  </si>
  <si>
    <t>0006</t>
  </si>
  <si>
    <t xml:space="preserve">Zkoušení a kontrola prací zkušebnou zhotovitele:_x000d_
"statická zkouška únosnoti pláně 2ks"_x000d_
"statická zkouška na ochranné vrstvě 2ks"_x000d_
"zkouška shody na asf. vrstvě - mezerovitost (na vzorku z vývrtu) 2ks"_x000d_
"míra zhutnění (názornost vývrtu) 2ks"_x000d_
"spojení vrstev 2ks"_x000d_
"tloušťka vrstvy 2ks"_x000d_
"rozbor zeminy v aktivní zóně"1 </t>
  </si>
  <si>
    <t>1994627858</t>
  </si>
  <si>
    <t>0007</t>
  </si>
  <si>
    <t>Dokumentace skutečného provedení stavby</t>
  </si>
  <si>
    <t>738342612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</si>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</sst>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21151125" TargetMode="External" /><Relationship Id="rId2" Type="http://schemas.openxmlformats.org/officeDocument/2006/relationships/hyperlink" Target="https://podminky.urs.cz/item/CS_URS_2022_01/122251106" TargetMode="External" /><Relationship Id="rId3" Type="http://schemas.openxmlformats.org/officeDocument/2006/relationships/hyperlink" Target="https://podminky.urs.cz/item/CS_URS_2022_01/132251102" TargetMode="External" /><Relationship Id="rId4" Type="http://schemas.openxmlformats.org/officeDocument/2006/relationships/hyperlink" Target="https://podminky.urs.cz/item/CS_URS_2022_01/133251101" TargetMode="External" /><Relationship Id="rId5" Type="http://schemas.openxmlformats.org/officeDocument/2006/relationships/hyperlink" Target="https://podminky.urs.cz/item/CS_URS_2022_01/162751117" TargetMode="External" /><Relationship Id="rId6" Type="http://schemas.openxmlformats.org/officeDocument/2006/relationships/hyperlink" Target="https://podminky.urs.cz/item/CS_URS_2022_01/162751119" TargetMode="External" /><Relationship Id="rId7" Type="http://schemas.openxmlformats.org/officeDocument/2006/relationships/hyperlink" Target="https://podminky.urs.cz/item/CS_URS_2022_01/171151103" TargetMode="External" /><Relationship Id="rId8" Type="http://schemas.openxmlformats.org/officeDocument/2006/relationships/hyperlink" Target="https://podminky.urs.cz/item/CS_URS_2022_01/171201201" TargetMode="External" /><Relationship Id="rId9" Type="http://schemas.openxmlformats.org/officeDocument/2006/relationships/hyperlink" Target="https://podminky.urs.cz/item/CS_URS_2022_01/175151101" TargetMode="External" /><Relationship Id="rId10" Type="http://schemas.openxmlformats.org/officeDocument/2006/relationships/hyperlink" Target="https://podminky.urs.cz/item/CS_URS_2022_01/181951112" TargetMode="External" /><Relationship Id="rId11" Type="http://schemas.openxmlformats.org/officeDocument/2006/relationships/hyperlink" Target="https://podminky.urs.cz/item/CS_URS_2022_01/339921132" TargetMode="External" /><Relationship Id="rId12" Type="http://schemas.openxmlformats.org/officeDocument/2006/relationships/hyperlink" Target="https://podminky.urs.cz/item/CS_URS_2022_01/339921133" TargetMode="External" /><Relationship Id="rId13" Type="http://schemas.openxmlformats.org/officeDocument/2006/relationships/hyperlink" Target="https://podminky.urs.cz/item/CS_URS_2022_01/451573111" TargetMode="External" /><Relationship Id="rId14" Type="http://schemas.openxmlformats.org/officeDocument/2006/relationships/hyperlink" Target="https://podminky.urs.cz/item/CS_URS_2022_01/564871116" TargetMode="External" /><Relationship Id="rId15" Type="http://schemas.openxmlformats.org/officeDocument/2006/relationships/hyperlink" Target="https://podminky.urs.cz/item/CS_URS_2021_01/564931412" TargetMode="External" /><Relationship Id="rId16" Type="http://schemas.openxmlformats.org/officeDocument/2006/relationships/hyperlink" Target="https://podminky.urs.cz/item/CS_URS_2022_01/567132115" TargetMode="External" /><Relationship Id="rId17" Type="http://schemas.openxmlformats.org/officeDocument/2006/relationships/hyperlink" Target="https://podminky.urs.cz/item/CS_URS_2022_01/871315211" TargetMode="External" /><Relationship Id="rId18" Type="http://schemas.openxmlformats.org/officeDocument/2006/relationships/hyperlink" Target="https://podminky.urs.cz/item/CS_URS_2022_01/877315211" TargetMode="External" /><Relationship Id="rId19" Type="http://schemas.openxmlformats.org/officeDocument/2006/relationships/hyperlink" Target="https://podminky.urs.cz/item/CS_URS_2021_01/895941111" TargetMode="External" /><Relationship Id="rId20" Type="http://schemas.openxmlformats.org/officeDocument/2006/relationships/hyperlink" Target="https://podminky.urs.cz/item/CS_URS_2022_01/914111111" TargetMode="External" /><Relationship Id="rId21" Type="http://schemas.openxmlformats.org/officeDocument/2006/relationships/hyperlink" Target="https://podminky.urs.cz/item/CS_URS_2022_01/914511112" TargetMode="External" /><Relationship Id="rId22" Type="http://schemas.openxmlformats.org/officeDocument/2006/relationships/hyperlink" Target="https://podminky.urs.cz/item/CS_URS_2022_01/916991121" TargetMode="External" /><Relationship Id="rId23" Type="http://schemas.openxmlformats.org/officeDocument/2006/relationships/hyperlink" Target="https://podminky.urs.cz/item/CS_URS_2022_01/998223011" TargetMode="External" /><Relationship Id="rId2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3107242" TargetMode="External" /><Relationship Id="rId2" Type="http://schemas.openxmlformats.org/officeDocument/2006/relationships/hyperlink" Target="https://podminky.urs.cz/item/CS_URS_2021_01/162551108" TargetMode="External" /><Relationship Id="rId3" Type="http://schemas.openxmlformats.org/officeDocument/2006/relationships/hyperlink" Target="https://podminky.urs.cz/item/CS_URS_2021_01/171251201" TargetMode="External" /><Relationship Id="rId4" Type="http://schemas.openxmlformats.org/officeDocument/2006/relationships/hyperlink" Target="https://podminky.urs.cz/item/CS_URS_2022_01/181351113" TargetMode="External" /><Relationship Id="rId5" Type="http://schemas.openxmlformats.org/officeDocument/2006/relationships/hyperlink" Target="https://podminky.urs.cz/item/CS_URS_2022_01/181411131" TargetMode="External" /><Relationship Id="rId6" Type="http://schemas.openxmlformats.org/officeDocument/2006/relationships/hyperlink" Target="https://podminky.urs.cz/item/CS_URS_2022_01/591241111" TargetMode="External" /><Relationship Id="rId7" Type="http://schemas.openxmlformats.org/officeDocument/2006/relationships/hyperlink" Target="https://podminky.urs.cz/item/CS_URS_2022_01/596211212" TargetMode="External" /><Relationship Id="rId8" Type="http://schemas.openxmlformats.org/officeDocument/2006/relationships/hyperlink" Target="https://podminky.urs.cz/item/CS_URS_2022_01/596411112" TargetMode="External" /><Relationship Id="rId9" Type="http://schemas.openxmlformats.org/officeDocument/2006/relationships/hyperlink" Target="https://podminky.urs.cz/item/CS_URS_2022_01/916231213" TargetMode="External" /><Relationship Id="rId10" Type="http://schemas.openxmlformats.org/officeDocument/2006/relationships/hyperlink" Target="https://podminky.urs.cz/item/CS_URS_2022_01/916991121" TargetMode="External" /><Relationship Id="rId11" Type="http://schemas.openxmlformats.org/officeDocument/2006/relationships/hyperlink" Target="https://podminky.urs.cz/item/CS_URS_2022_01/998223011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32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34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32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33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34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039/2020_1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Základní technická vybavenost pro lokalitu Piskačův sad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Olešnice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31. 1. 2022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DI PROJEKT s.r.o.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>DI PROJEKT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24.75" customHeight="1">
      <c r="A55" s="113" t="s">
        <v>77</v>
      </c>
      <c r="B55" s="114"/>
      <c r="C55" s="115"/>
      <c r="D55" s="116" t="s">
        <v>14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'039-2020_1 - SO 101 Komun...'!J30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'039-2020_1 - SO 101 Komun...'!P87</f>
        <v>0</v>
      </c>
      <c r="AV55" s="122">
        <f>'039-2020_1 - SO 101 Komun...'!J33</f>
        <v>0</v>
      </c>
      <c r="AW55" s="122">
        <f>'039-2020_1 - SO 101 Komun...'!J34</f>
        <v>0</v>
      </c>
      <c r="AX55" s="122">
        <f>'039-2020_1 - SO 101 Komun...'!J35</f>
        <v>0</v>
      </c>
      <c r="AY55" s="122">
        <f>'039-2020_1 - SO 101 Komun...'!J36</f>
        <v>0</v>
      </c>
      <c r="AZ55" s="122">
        <f>'039-2020_1 - SO 101 Komun...'!F33</f>
        <v>0</v>
      </c>
      <c r="BA55" s="122">
        <f>'039-2020_1 - SO 101 Komun...'!F34</f>
        <v>0</v>
      </c>
      <c r="BB55" s="122">
        <f>'039-2020_1 - SO 101 Komun...'!F35</f>
        <v>0</v>
      </c>
      <c r="BC55" s="122">
        <f>'039-2020_1 - SO 101 Komun...'!F36</f>
        <v>0</v>
      </c>
      <c r="BD55" s="124">
        <f>'039-2020_1 - SO 101 Komun...'!F37</f>
        <v>0</v>
      </c>
      <c r="BE55" s="7"/>
      <c r="BT55" s="125" t="s">
        <v>80</v>
      </c>
      <c r="BV55" s="125" t="s">
        <v>75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24.75" customHeight="1">
      <c r="A56" s="113" t="s">
        <v>77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'039-2020_2 - SO 102 Komun...'!J30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1">
        <v>0</v>
      </c>
      <c r="AT56" s="122">
        <f>ROUND(SUM(AV56:AW56),2)</f>
        <v>0</v>
      </c>
      <c r="AU56" s="123">
        <f>'039-2020_2 - SO 102 Komun...'!P84</f>
        <v>0</v>
      </c>
      <c r="AV56" s="122">
        <f>'039-2020_2 - SO 102 Komun...'!J33</f>
        <v>0</v>
      </c>
      <c r="AW56" s="122">
        <f>'039-2020_2 - SO 102 Komun...'!J34</f>
        <v>0</v>
      </c>
      <c r="AX56" s="122">
        <f>'039-2020_2 - SO 102 Komun...'!J35</f>
        <v>0</v>
      </c>
      <c r="AY56" s="122">
        <f>'039-2020_2 - SO 102 Komun...'!J36</f>
        <v>0</v>
      </c>
      <c r="AZ56" s="122">
        <f>'039-2020_2 - SO 102 Komun...'!F33</f>
        <v>0</v>
      </c>
      <c r="BA56" s="122">
        <f>'039-2020_2 - SO 102 Komun...'!F34</f>
        <v>0</v>
      </c>
      <c r="BB56" s="122">
        <f>'039-2020_2 - SO 102 Komun...'!F35</f>
        <v>0</v>
      </c>
      <c r="BC56" s="122">
        <f>'039-2020_2 - SO 102 Komun...'!F36</f>
        <v>0</v>
      </c>
      <c r="BD56" s="124">
        <f>'039-2020_2 - SO 102 Komun...'!F37</f>
        <v>0</v>
      </c>
      <c r="BE56" s="7"/>
      <c r="BT56" s="125" t="s">
        <v>80</v>
      </c>
      <c r="BV56" s="125" t="s">
        <v>75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7" customFormat="1" ht="24.75" customHeight="1">
      <c r="A57" s="113" t="s">
        <v>77</v>
      </c>
      <c r="B57" s="114"/>
      <c r="C57" s="115"/>
      <c r="D57" s="116" t="s">
        <v>86</v>
      </c>
      <c r="E57" s="116"/>
      <c r="F57" s="116"/>
      <c r="G57" s="116"/>
      <c r="H57" s="116"/>
      <c r="I57" s="117"/>
      <c r="J57" s="116" t="s">
        <v>87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'039-2020_3 - VRN'!J30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79</v>
      </c>
      <c r="AR57" s="120"/>
      <c r="AS57" s="126">
        <v>0</v>
      </c>
      <c r="AT57" s="127">
        <f>ROUND(SUM(AV57:AW57),2)</f>
        <v>0</v>
      </c>
      <c r="AU57" s="128">
        <f>'039-2020_3 - VRN'!P80</f>
        <v>0</v>
      </c>
      <c r="AV57" s="127">
        <f>'039-2020_3 - VRN'!J33</f>
        <v>0</v>
      </c>
      <c r="AW57" s="127">
        <f>'039-2020_3 - VRN'!J34</f>
        <v>0</v>
      </c>
      <c r="AX57" s="127">
        <f>'039-2020_3 - VRN'!J35</f>
        <v>0</v>
      </c>
      <c r="AY57" s="127">
        <f>'039-2020_3 - VRN'!J36</f>
        <v>0</v>
      </c>
      <c r="AZ57" s="127">
        <f>'039-2020_3 - VRN'!F33</f>
        <v>0</v>
      </c>
      <c r="BA57" s="127">
        <f>'039-2020_3 - VRN'!F34</f>
        <v>0</v>
      </c>
      <c r="BB57" s="127">
        <f>'039-2020_3 - VRN'!F35</f>
        <v>0</v>
      </c>
      <c r="BC57" s="127">
        <f>'039-2020_3 - VRN'!F36</f>
        <v>0</v>
      </c>
      <c r="BD57" s="129">
        <f>'039-2020_3 - VRN'!F37</f>
        <v>0</v>
      </c>
      <c r="BE57" s="7"/>
      <c r="BT57" s="125" t="s">
        <v>80</v>
      </c>
      <c r="BV57" s="125" t="s">
        <v>75</v>
      </c>
      <c r="BW57" s="125" t="s">
        <v>88</v>
      </c>
      <c r="BX57" s="125" t="s">
        <v>5</v>
      </c>
      <c r="CL57" s="125" t="s">
        <v>19</v>
      </c>
      <c r="CM57" s="125" t="s">
        <v>82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c5v/rAJ96olzYIUL6I90INUMluQ8VOw7gmWJ6mHnLjv9cVKtDCd3qZG34mVye3hYSIW4YIrvjJE8bgYbjHBH8A==" hashValue="+E1FsBXE//Ntp5rajpDYoDPpdDta89ab3J8P6u3GNW2H79PbYjAh+9FrwEP6TuiFzbh5yAp2Vo8LyzjjNms3GQ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39-2020_1 - SO 101 Komun...'!C2" display="/"/>
    <hyperlink ref="A56" location="'039-2020_2 - SO 102 Komun...'!C2" display="/"/>
    <hyperlink ref="A57" location="'039-2020_3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Základní technická vybavenost pro lokalitu Piskačův sad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31. 1. 2022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33</v>
      </c>
      <c r="F24" s="40"/>
      <c r="G24" s="40"/>
      <c r="H24" s="40"/>
      <c r="I24" s="134" t="s">
        <v>28</v>
      </c>
      <c r="J24" s="138" t="s">
        <v>34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ROUND((SUM(BE87:BE274)),  2)</f>
        <v>0</v>
      </c>
      <c r="G33" s="40"/>
      <c r="H33" s="40"/>
      <c r="I33" s="150">
        <v>0.20999999999999999</v>
      </c>
      <c r="J33" s="149">
        <f>ROUND(((SUM(BE87:BE274))*I33),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ROUND((SUM(BF87:BF274)),  2)</f>
        <v>0</v>
      </c>
      <c r="G34" s="40"/>
      <c r="H34" s="40"/>
      <c r="I34" s="150">
        <v>0.14999999999999999</v>
      </c>
      <c r="J34" s="149">
        <f>ROUND(((SUM(BF87:BF274))*I34),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ROUND((SUM(BG87:BG274)),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ROUND((SUM(BH87:BH274)),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ROUND((SUM(BI87:BI274)),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Základní technická vybavenost pro lokalitu Piskačův sad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039/2020_1 - SO 101 Komunikace podklaní vrstvy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Olešnice</v>
      </c>
      <c r="G52" s="42"/>
      <c r="H52" s="42"/>
      <c r="I52" s="34" t="s">
        <v>23</v>
      </c>
      <c r="J52" s="74" t="str">
        <f>IF(J12="","",J12)</f>
        <v>31. 1. 2022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DI PROJEKT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DI PROJEKT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7"/>
      <c r="C60" s="168"/>
      <c r="D60" s="169" t="s">
        <v>96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97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98</v>
      </c>
      <c r="E62" s="176"/>
      <c r="F62" s="176"/>
      <c r="G62" s="176"/>
      <c r="H62" s="176"/>
      <c r="I62" s="176"/>
      <c r="J62" s="177">
        <f>J182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99</v>
      </c>
      <c r="E63" s="176"/>
      <c r="F63" s="176"/>
      <c r="G63" s="176"/>
      <c r="H63" s="176"/>
      <c r="I63" s="176"/>
      <c r="J63" s="177">
        <f>J205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100</v>
      </c>
      <c r="E64" s="176"/>
      <c r="F64" s="176"/>
      <c r="G64" s="176"/>
      <c r="H64" s="176"/>
      <c r="I64" s="176"/>
      <c r="J64" s="177">
        <f>J210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101</v>
      </c>
      <c r="E65" s="176"/>
      <c r="F65" s="176"/>
      <c r="G65" s="176"/>
      <c r="H65" s="176"/>
      <c r="I65" s="176"/>
      <c r="J65" s="177">
        <f>J234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102</v>
      </c>
      <c r="E66" s="176"/>
      <c r="F66" s="176"/>
      <c r="G66" s="176"/>
      <c r="H66" s="176"/>
      <c r="I66" s="176"/>
      <c r="J66" s="177">
        <f>J248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103</v>
      </c>
      <c r="E67" s="176"/>
      <c r="F67" s="176"/>
      <c r="G67" s="176"/>
      <c r="H67" s="176"/>
      <c r="I67" s="176"/>
      <c r="J67" s="177">
        <f>J272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104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Základní technická vybavenost pro lokalitu Piskačův sad</v>
      </c>
      <c r="F77" s="34"/>
      <c r="G77" s="34"/>
      <c r="H77" s="34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90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039/2020_1 - SO 101 Komunikace podklaní vrstvy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>Olešnice</v>
      </c>
      <c r="G81" s="42"/>
      <c r="H81" s="42"/>
      <c r="I81" s="34" t="s">
        <v>23</v>
      </c>
      <c r="J81" s="74" t="str">
        <f>IF(J12="","",J12)</f>
        <v>31. 1. 2022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E15</f>
        <v xml:space="preserve"> </v>
      </c>
      <c r="G83" s="42"/>
      <c r="H83" s="42"/>
      <c r="I83" s="34" t="s">
        <v>31</v>
      </c>
      <c r="J83" s="38" t="str">
        <f>E21</f>
        <v>DI PROJEKT s.r.o.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IF(E18="","",E18)</f>
        <v>Vyplň údaj</v>
      </c>
      <c r="G84" s="42"/>
      <c r="H84" s="42"/>
      <c r="I84" s="34" t="s">
        <v>36</v>
      </c>
      <c r="J84" s="38" t="str">
        <f>E24</f>
        <v>DI PROJEKT s.r.o.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105</v>
      </c>
      <c r="D86" s="182" t="s">
        <v>58</v>
      </c>
      <c r="E86" s="182" t="s">
        <v>54</v>
      </c>
      <c r="F86" s="182" t="s">
        <v>55</v>
      </c>
      <c r="G86" s="182" t="s">
        <v>106</v>
      </c>
      <c r="H86" s="182" t="s">
        <v>107</v>
      </c>
      <c r="I86" s="182" t="s">
        <v>108</v>
      </c>
      <c r="J86" s="182" t="s">
        <v>94</v>
      </c>
      <c r="K86" s="183" t="s">
        <v>109</v>
      </c>
      <c r="L86" s="184"/>
      <c r="M86" s="94" t="s">
        <v>19</v>
      </c>
      <c r="N86" s="95" t="s">
        <v>43</v>
      </c>
      <c r="O86" s="95" t="s">
        <v>110</v>
      </c>
      <c r="P86" s="95" t="s">
        <v>111</v>
      </c>
      <c r="Q86" s="95" t="s">
        <v>112</v>
      </c>
      <c r="R86" s="95" t="s">
        <v>113</v>
      </c>
      <c r="S86" s="95" t="s">
        <v>114</v>
      </c>
      <c r="T86" s="96" t="s">
        <v>115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116</v>
      </c>
      <c r="D87" s="42"/>
      <c r="E87" s="42"/>
      <c r="F87" s="42"/>
      <c r="G87" s="42"/>
      <c r="H87" s="42"/>
      <c r="I87" s="42"/>
      <c r="J87" s="185">
        <f>BK87</f>
        <v>0</v>
      </c>
      <c r="K87" s="42"/>
      <c r="L87" s="46"/>
      <c r="M87" s="97"/>
      <c r="N87" s="186"/>
      <c r="O87" s="98"/>
      <c r="P87" s="187">
        <f>P88</f>
        <v>0</v>
      </c>
      <c r="Q87" s="98"/>
      <c r="R87" s="187">
        <f>R88</f>
        <v>124.56020310000001</v>
      </c>
      <c r="S87" s="98"/>
      <c r="T87" s="188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72</v>
      </c>
      <c r="AU87" s="19" t="s">
        <v>95</v>
      </c>
      <c r="BK87" s="189">
        <f>BK88</f>
        <v>0</v>
      </c>
    </row>
    <row r="88" s="12" customFormat="1" ht="25.92" customHeight="1">
      <c r="A88" s="12"/>
      <c r="B88" s="190"/>
      <c r="C88" s="191"/>
      <c r="D88" s="192" t="s">
        <v>72</v>
      </c>
      <c r="E88" s="193" t="s">
        <v>117</v>
      </c>
      <c r="F88" s="193" t="s">
        <v>118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P89+P182+P205+P210+P234+P248+P272</f>
        <v>0</v>
      </c>
      <c r="Q88" s="198"/>
      <c r="R88" s="199">
        <f>R89+R182+R205+R210+R234+R248+R272</f>
        <v>124.56020310000001</v>
      </c>
      <c r="S88" s="198"/>
      <c r="T88" s="200">
        <f>T89+T182+T205+T210+T234+T248+T272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80</v>
      </c>
      <c r="AT88" s="202" t="s">
        <v>72</v>
      </c>
      <c r="AU88" s="202" t="s">
        <v>73</v>
      </c>
      <c r="AY88" s="201" t="s">
        <v>119</v>
      </c>
      <c r="BK88" s="203">
        <f>BK89+BK182+BK205+BK210+BK234+BK248+BK272</f>
        <v>0</v>
      </c>
    </row>
    <row r="89" s="12" customFormat="1" ht="22.8" customHeight="1">
      <c r="A89" s="12"/>
      <c r="B89" s="190"/>
      <c r="C89" s="191"/>
      <c r="D89" s="192" t="s">
        <v>72</v>
      </c>
      <c r="E89" s="204" t="s">
        <v>80</v>
      </c>
      <c r="F89" s="204" t="s">
        <v>120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SUM(P90:P181)</f>
        <v>0</v>
      </c>
      <c r="Q89" s="198"/>
      <c r="R89" s="199">
        <f>SUM(R90:R181)</f>
        <v>59.472000000000001</v>
      </c>
      <c r="S89" s="198"/>
      <c r="T89" s="200">
        <f>SUM(T90:T181)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80</v>
      </c>
      <c r="AT89" s="202" t="s">
        <v>72</v>
      </c>
      <c r="AU89" s="202" t="s">
        <v>80</v>
      </c>
      <c r="AY89" s="201" t="s">
        <v>119</v>
      </c>
      <c r="BK89" s="203">
        <f>SUM(BK90:BK181)</f>
        <v>0</v>
      </c>
    </row>
    <row r="90" s="2" customFormat="1" ht="16.5" customHeight="1">
      <c r="A90" s="40"/>
      <c r="B90" s="41"/>
      <c r="C90" s="206" t="s">
        <v>80</v>
      </c>
      <c r="D90" s="206" t="s">
        <v>121</v>
      </c>
      <c r="E90" s="207" t="s">
        <v>122</v>
      </c>
      <c r="F90" s="208" t="s">
        <v>123</v>
      </c>
      <c r="G90" s="209" t="s">
        <v>124</v>
      </c>
      <c r="H90" s="210">
        <v>4814</v>
      </c>
      <c r="I90" s="211"/>
      <c r="J90" s="212">
        <f>ROUND(I90*H90,2)</f>
        <v>0</v>
      </c>
      <c r="K90" s="208" t="s">
        <v>125</v>
      </c>
      <c r="L90" s="46"/>
      <c r="M90" s="213" t="s">
        <v>19</v>
      </c>
      <c r="N90" s="214" t="s">
        <v>44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126</v>
      </c>
      <c r="AT90" s="217" t="s">
        <v>121</v>
      </c>
      <c r="AU90" s="217" t="s">
        <v>82</v>
      </c>
      <c r="AY90" s="19" t="s">
        <v>119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80</v>
      </c>
      <c r="BK90" s="218">
        <f>ROUND(I90*H90,2)</f>
        <v>0</v>
      </c>
      <c r="BL90" s="19" t="s">
        <v>126</v>
      </c>
      <c r="BM90" s="217" t="s">
        <v>127</v>
      </c>
    </row>
    <row r="91" s="2" customFormat="1">
      <c r="A91" s="40"/>
      <c r="B91" s="41"/>
      <c r="C91" s="42"/>
      <c r="D91" s="219" t="s">
        <v>128</v>
      </c>
      <c r="E91" s="42"/>
      <c r="F91" s="220" t="s">
        <v>129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128</v>
      </c>
      <c r="AU91" s="19" t="s">
        <v>82</v>
      </c>
    </row>
    <row r="92" s="13" customFormat="1">
      <c r="A92" s="13"/>
      <c r="B92" s="224"/>
      <c r="C92" s="225"/>
      <c r="D92" s="226" t="s">
        <v>130</v>
      </c>
      <c r="E92" s="227" t="s">
        <v>19</v>
      </c>
      <c r="F92" s="228" t="s">
        <v>131</v>
      </c>
      <c r="G92" s="225"/>
      <c r="H92" s="227" t="s">
        <v>19</v>
      </c>
      <c r="I92" s="229"/>
      <c r="J92" s="225"/>
      <c r="K92" s="225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130</v>
      </c>
      <c r="AU92" s="234" t="s">
        <v>82</v>
      </c>
      <c r="AV92" s="13" t="s">
        <v>80</v>
      </c>
      <c r="AW92" s="13" t="s">
        <v>35</v>
      </c>
      <c r="AX92" s="13" t="s">
        <v>73</v>
      </c>
      <c r="AY92" s="234" t="s">
        <v>119</v>
      </c>
    </row>
    <row r="93" s="14" customFormat="1">
      <c r="A93" s="14"/>
      <c r="B93" s="235"/>
      <c r="C93" s="236"/>
      <c r="D93" s="226" t="s">
        <v>130</v>
      </c>
      <c r="E93" s="237" t="s">
        <v>19</v>
      </c>
      <c r="F93" s="238" t="s">
        <v>132</v>
      </c>
      <c r="G93" s="236"/>
      <c r="H93" s="239">
        <v>4814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5" t="s">
        <v>130</v>
      </c>
      <c r="AU93" s="245" t="s">
        <v>82</v>
      </c>
      <c r="AV93" s="14" t="s">
        <v>82</v>
      </c>
      <c r="AW93" s="14" t="s">
        <v>35</v>
      </c>
      <c r="AX93" s="14" t="s">
        <v>80</v>
      </c>
      <c r="AY93" s="245" t="s">
        <v>119</v>
      </c>
    </row>
    <row r="94" s="2" customFormat="1" ht="21.75" customHeight="1">
      <c r="A94" s="40"/>
      <c r="B94" s="41"/>
      <c r="C94" s="206" t="s">
        <v>82</v>
      </c>
      <c r="D94" s="206" t="s">
        <v>121</v>
      </c>
      <c r="E94" s="207" t="s">
        <v>133</v>
      </c>
      <c r="F94" s="208" t="s">
        <v>134</v>
      </c>
      <c r="G94" s="209" t="s">
        <v>135</v>
      </c>
      <c r="H94" s="210">
        <v>2044.4100000000001</v>
      </c>
      <c r="I94" s="211"/>
      <c r="J94" s="212">
        <f>ROUND(I94*H94,2)</f>
        <v>0</v>
      </c>
      <c r="K94" s="208" t="s">
        <v>125</v>
      </c>
      <c r="L94" s="46"/>
      <c r="M94" s="213" t="s">
        <v>19</v>
      </c>
      <c r="N94" s="214" t="s">
        <v>44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126</v>
      </c>
      <c r="AT94" s="217" t="s">
        <v>121</v>
      </c>
      <c r="AU94" s="217" t="s">
        <v>82</v>
      </c>
      <c r="AY94" s="19" t="s">
        <v>119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80</v>
      </c>
      <c r="BK94" s="218">
        <f>ROUND(I94*H94,2)</f>
        <v>0</v>
      </c>
      <c r="BL94" s="19" t="s">
        <v>126</v>
      </c>
      <c r="BM94" s="217" t="s">
        <v>136</v>
      </c>
    </row>
    <row r="95" s="2" customFormat="1">
      <c r="A95" s="40"/>
      <c r="B95" s="41"/>
      <c r="C95" s="42"/>
      <c r="D95" s="219" t="s">
        <v>128</v>
      </c>
      <c r="E95" s="42"/>
      <c r="F95" s="220" t="s">
        <v>137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128</v>
      </c>
      <c r="AU95" s="19" t="s">
        <v>82</v>
      </c>
    </row>
    <row r="96" s="13" customFormat="1">
      <c r="A96" s="13"/>
      <c r="B96" s="224"/>
      <c r="C96" s="225"/>
      <c r="D96" s="226" t="s">
        <v>130</v>
      </c>
      <c r="E96" s="227" t="s">
        <v>19</v>
      </c>
      <c r="F96" s="228" t="s">
        <v>138</v>
      </c>
      <c r="G96" s="225"/>
      <c r="H96" s="227" t="s">
        <v>19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130</v>
      </c>
      <c r="AU96" s="234" t="s">
        <v>82</v>
      </c>
      <c r="AV96" s="13" t="s">
        <v>80</v>
      </c>
      <c r="AW96" s="13" t="s">
        <v>35</v>
      </c>
      <c r="AX96" s="13" t="s">
        <v>73</v>
      </c>
      <c r="AY96" s="234" t="s">
        <v>119</v>
      </c>
    </row>
    <row r="97" s="13" customFormat="1">
      <c r="A97" s="13"/>
      <c r="B97" s="224"/>
      <c r="C97" s="225"/>
      <c r="D97" s="226" t="s">
        <v>130</v>
      </c>
      <c r="E97" s="227" t="s">
        <v>19</v>
      </c>
      <c r="F97" s="228" t="s">
        <v>139</v>
      </c>
      <c r="G97" s="225"/>
      <c r="H97" s="227" t="s">
        <v>19</v>
      </c>
      <c r="I97" s="229"/>
      <c r="J97" s="225"/>
      <c r="K97" s="225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130</v>
      </c>
      <c r="AU97" s="234" t="s">
        <v>82</v>
      </c>
      <c r="AV97" s="13" t="s">
        <v>80</v>
      </c>
      <c r="AW97" s="13" t="s">
        <v>35</v>
      </c>
      <c r="AX97" s="13" t="s">
        <v>73</v>
      </c>
      <c r="AY97" s="234" t="s">
        <v>119</v>
      </c>
    </row>
    <row r="98" s="14" customFormat="1">
      <c r="A98" s="14"/>
      <c r="B98" s="235"/>
      <c r="C98" s="236"/>
      <c r="D98" s="226" t="s">
        <v>130</v>
      </c>
      <c r="E98" s="237" t="s">
        <v>19</v>
      </c>
      <c r="F98" s="238" t="s">
        <v>140</v>
      </c>
      <c r="G98" s="236"/>
      <c r="H98" s="239">
        <v>1533.4500000000001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130</v>
      </c>
      <c r="AU98" s="245" t="s">
        <v>82</v>
      </c>
      <c r="AV98" s="14" t="s">
        <v>82</v>
      </c>
      <c r="AW98" s="14" t="s">
        <v>35</v>
      </c>
      <c r="AX98" s="14" t="s">
        <v>73</v>
      </c>
      <c r="AY98" s="245" t="s">
        <v>119</v>
      </c>
    </row>
    <row r="99" s="14" customFormat="1">
      <c r="A99" s="14"/>
      <c r="B99" s="235"/>
      <c r="C99" s="236"/>
      <c r="D99" s="226" t="s">
        <v>130</v>
      </c>
      <c r="E99" s="237" t="s">
        <v>19</v>
      </c>
      <c r="F99" s="238" t="s">
        <v>141</v>
      </c>
      <c r="G99" s="236"/>
      <c r="H99" s="239">
        <v>20.760000000000002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130</v>
      </c>
      <c r="AU99" s="245" t="s">
        <v>82</v>
      </c>
      <c r="AV99" s="14" t="s">
        <v>82</v>
      </c>
      <c r="AW99" s="14" t="s">
        <v>35</v>
      </c>
      <c r="AX99" s="14" t="s">
        <v>73</v>
      </c>
      <c r="AY99" s="245" t="s">
        <v>119</v>
      </c>
    </row>
    <row r="100" s="15" customFormat="1">
      <c r="A100" s="15"/>
      <c r="B100" s="246"/>
      <c r="C100" s="247"/>
      <c r="D100" s="226" t="s">
        <v>130</v>
      </c>
      <c r="E100" s="248" t="s">
        <v>19</v>
      </c>
      <c r="F100" s="249" t="s">
        <v>142</v>
      </c>
      <c r="G100" s="247"/>
      <c r="H100" s="250">
        <v>1554.21</v>
      </c>
      <c r="I100" s="251"/>
      <c r="J100" s="247"/>
      <c r="K100" s="247"/>
      <c r="L100" s="252"/>
      <c r="M100" s="253"/>
      <c r="N100" s="254"/>
      <c r="O100" s="254"/>
      <c r="P100" s="254"/>
      <c r="Q100" s="254"/>
      <c r="R100" s="254"/>
      <c r="S100" s="254"/>
      <c r="T100" s="25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6" t="s">
        <v>130</v>
      </c>
      <c r="AU100" s="256" t="s">
        <v>82</v>
      </c>
      <c r="AV100" s="15" t="s">
        <v>143</v>
      </c>
      <c r="AW100" s="15" t="s">
        <v>35</v>
      </c>
      <c r="AX100" s="15" t="s">
        <v>73</v>
      </c>
      <c r="AY100" s="256" t="s">
        <v>119</v>
      </c>
    </row>
    <row r="101" s="13" customFormat="1">
      <c r="A101" s="13"/>
      <c r="B101" s="224"/>
      <c r="C101" s="225"/>
      <c r="D101" s="226" t="s">
        <v>130</v>
      </c>
      <c r="E101" s="227" t="s">
        <v>19</v>
      </c>
      <c r="F101" s="228" t="s">
        <v>144</v>
      </c>
      <c r="G101" s="225"/>
      <c r="H101" s="227" t="s">
        <v>19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130</v>
      </c>
      <c r="AU101" s="234" t="s">
        <v>82</v>
      </c>
      <c r="AV101" s="13" t="s">
        <v>80</v>
      </c>
      <c r="AW101" s="13" t="s">
        <v>35</v>
      </c>
      <c r="AX101" s="13" t="s">
        <v>73</v>
      </c>
      <c r="AY101" s="234" t="s">
        <v>119</v>
      </c>
    </row>
    <row r="102" s="14" customFormat="1">
      <c r="A102" s="14"/>
      <c r="B102" s="235"/>
      <c r="C102" s="236"/>
      <c r="D102" s="226" t="s">
        <v>130</v>
      </c>
      <c r="E102" s="237" t="s">
        <v>19</v>
      </c>
      <c r="F102" s="238" t="s">
        <v>145</v>
      </c>
      <c r="G102" s="236"/>
      <c r="H102" s="239">
        <v>438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130</v>
      </c>
      <c r="AU102" s="245" t="s">
        <v>82</v>
      </c>
      <c r="AV102" s="14" t="s">
        <v>82</v>
      </c>
      <c r="AW102" s="14" t="s">
        <v>35</v>
      </c>
      <c r="AX102" s="14" t="s">
        <v>73</v>
      </c>
      <c r="AY102" s="245" t="s">
        <v>119</v>
      </c>
    </row>
    <row r="103" s="14" customFormat="1">
      <c r="A103" s="14"/>
      <c r="B103" s="235"/>
      <c r="C103" s="236"/>
      <c r="D103" s="226" t="s">
        <v>130</v>
      </c>
      <c r="E103" s="237" t="s">
        <v>19</v>
      </c>
      <c r="F103" s="238" t="s">
        <v>146</v>
      </c>
      <c r="G103" s="236"/>
      <c r="H103" s="239">
        <v>11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130</v>
      </c>
      <c r="AU103" s="245" t="s">
        <v>82</v>
      </c>
      <c r="AV103" s="14" t="s">
        <v>82</v>
      </c>
      <c r="AW103" s="14" t="s">
        <v>35</v>
      </c>
      <c r="AX103" s="14" t="s">
        <v>73</v>
      </c>
      <c r="AY103" s="245" t="s">
        <v>119</v>
      </c>
    </row>
    <row r="104" s="14" customFormat="1">
      <c r="A104" s="14"/>
      <c r="B104" s="235"/>
      <c r="C104" s="236"/>
      <c r="D104" s="226" t="s">
        <v>130</v>
      </c>
      <c r="E104" s="237" t="s">
        <v>19</v>
      </c>
      <c r="F104" s="238" t="s">
        <v>147</v>
      </c>
      <c r="G104" s="236"/>
      <c r="H104" s="239">
        <v>41.200000000000003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130</v>
      </c>
      <c r="AU104" s="245" t="s">
        <v>82</v>
      </c>
      <c r="AV104" s="14" t="s">
        <v>82</v>
      </c>
      <c r="AW104" s="14" t="s">
        <v>35</v>
      </c>
      <c r="AX104" s="14" t="s">
        <v>73</v>
      </c>
      <c r="AY104" s="245" t="s">
        <v>119</v>
      </c>
    </row>
    <row r="105" s="15" customFormat="1">
      <c r="A105" s="15"/>
      <c r="B105" s="246"/>
      <c r="C105" s="247"/>
      <c r="D105" s="226" t="s">
        <v>130</v>
      </c>
      <c r="E105" s="248" t="s">
        <v>19</v>
      </c>
      <c r="F105" s="249" t="s">
        <v>142</v>
      </c>
      <c r="G105" s="247"/>
      <c r="H105" s="250">
        <v>490.19999999999999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6" t="s">
        <v>130</v>
      </c>
      <c r="AU105" s="256" t="s">
        <v>82</v>
      </c>
      <c r="AV105" s="15" t="s">
        <v>143</v>
      </c>
      <c r="AW105" s="15" t="s">
        <v>35</v>
      </c>
      <c r="AX105" s="15" t="s">
        <v>73</v>
      </c>
      <c r="AY105" s="256" t="s">
        <v>119</v>
      </c>
    </row>
    <row r="106" s="16" customFormat="1">
      <c r="A106" s="16"/>
      <c r="B106" s="257"/>
      <c r="C106" s="258"/>
      <c r="D106" s="226" t="s">
        <v>130</v>
      </c>
      <c r="E106" s="259" t="s">
        <v>19</v>
      </c>
      <c r="F106" s="260" t="s">
        <v>148</v>
      </c>
      <c r="G106" s="258"/>
      <c r="H106" s="261">
        <v>2044.4100000000001</v>
      </c>
      <c r="I106" s="262"/>
      <c r="J106" s="258"/>
      <c r="K106" s="258"/>
      <c r="L106" s="263"/>
      <c r="M106" s="264"/>
      <c r="N106" s="265"/>
      <c r="O106" s="265"/>
      <c r="P106" s="265"/>
      <c r="Q106" s="265"/>
      <c r="R106" s="265"/>
      <c r="S106" s="265"/>
      <c r="T106" s="26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T106" s="267" t="s">
        <v>130</v>
      </c>
      <c r="AU106" s="267" t="s">
        <v>82</v>
      </c>
      <c r="AV106" s="16" t="s">
        <v>126</v>
      </c>
      <c r="AW106" s="16" t="s">
        <v>35</v>
      </c>
      <c r="AX106" s="16" t="s">
        <v>80</v>
      </c>
      <c r="AY106" s="267" t="s">
        <v>119</v>
      </c>
    </row>
    <row r="107" s="2" customFormat="1" ht="24.15" customHeight="1">
      <c r="A107" s="40"/>
      <c r="B107" s="41"/>
      <c r="C107" s="206" t="s">
        <v>143</v>
      </c>
      <c r="D107" s="206" t="s">
        <v>121</v>
      </c>
      <c r="E107" s="207" t="s">
        <v>149</v>
      </c>
      <c r="F107" s="208" t="s">
        <v>150</v>
      </c>
      <c r="G107" s="209" t="s">
        <v>135</v>
      </c>
      <c r="H107" s="210">
        <v>35.399999999999999</v>
      </c>
      <c r="I107" s="211"/>
      <c r="J107" s="212">
        <f>ROUND(I107*H107,2)</f>
        <v>0</v>
      </c>
      <c r="K107" s="208" t="s">
        <v>125</v>
      </c>
      <c r="L107" s="46"/>
      <c r="M107" s="213" t="s">
        <v>19</v>
      </c>
      <c r="N107" s="214" t="s">
        <v>44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126</v>
      </c>
      <c r="AT107" s="217" t="s">
        <v>121</v>
      </c>
      <c r="AU107" s="217" t="s">
        <v>82</v>
      </c>
      <c r="AY107" s="19" t="s">
        <v>119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80</v>
      </c>
      <c r="BK107" s="218">
        <f>ROUND(I107*H107,2)</f>
        <v>0</v>
      </c>
      <c r="BL107" s="19" t="s">
        <v>126</v>
      </c>
      <c r="BM107" s="217" t="s">
        <v>151</v>
      </c>
    </row>
    <row r="108" s="2" customFormat="1">
      <c r="A108" s="40"/>
      <c r="B108" s="41"/>
      <c r="C108" s="42"/>
      <c r="D108" s="219" t="s">
        <v>128</v>
      </c>
      <c r="E108" s="42"/>
      <c r="F108" s="220" t="s">
        <v>152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128</v>
      </c>
      <c r="AU108" s="19" t="s">
        <v>82</v>
      </c>
    </row>
    <row r="109" s="13" customFormat="1">
      <c r="A109" s="13"/>
      <c r="B109" s="224"/>
      <c r="C109" s="225"/>
      <c r="D109" s="226" t="s">
        <v>130</v>
      </c>
      <c r="E109" s="227" t="s">
        <v>19</v>
      </c>
      <c r="F109" s="228" t="s">
        <v>131</v>
      </c>
      <c r="G109" s="225"/>
      <c r="H109" s="227" t="s">
        <v>19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130</v>
      </c>
      <c r="AU109" s="234" t="s">
        <v>82</v>
      </c>
      <c r="AV109" s="13" t="s">
        <v>80</v>
      </c>
      <c r="AW109" s="13" t="s">
        <v>35</v>
      </c>
      <c r="AX109" s="13" t="s">
        <v>73</v>
      </c>
      <c r="AY109" s="234" t="s">
        <v>119</v>
      </c>
    </row>
    <row r="110" s="14" customFormat="1">
      <c r="A110" s="14"/>
      <c r="B110" s="235"/>
      <c r="C110" s="236"/>
      <c r="D110" s="226" t="s">
        <v>130</v>
      </c>
      <c r="E110" s="237" t="s">
        <v>19</v>
      </c>
      <c r="F110" s="238" t="s">
        <v>153</v>
      </c>
      <c r="G110" s="236"/>
      <c r="H110" s="239">
        <v>35.399999999999999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130</v>
      </c>
      <c r="AU110" s="245" t="s">
        <v>82</v>
      </c>
      <c r="AV110" s="14" t="s">
        <v>82</v>
      </c>
      <c r="AW110" s="14" t="s">
        <v>35</v>
      </c>
      <c r="AX110" s="14" t="s">
        <v>80</v>
      </c>
      <c r="AY110" s="245" t="s">
        <v>119</v>
      </c>
    </row>
    <row r="111" s="2" customFormat="1" ht="16.5" customHeight="1">
      <c r="A111" s="40"/>
      <c r="B111" s="41"/>
      <c r="C111" s="206" t="s">
        <v>126</v>
      </c>
      <c r="D111" s="206" t="s">
        <v>121</v>
      </c>
      <c r="E111" s="207" t="s">
        <v>154</v>
      </c>
      <c r="F111" s="208" t="s">
        <v>155</v>
      </c>
      <c r="G111" s="209" t="s">
        <v>135</v>
      </c>
      <c r="H111" s="210">
        <v>9</v>
      </c>
      <c r="I111" s="211"/>
      <c r="J111" s="212">
        <f>ROUND(I111*H111,2)</f>
        <v>0</v>
      </c>
      <c r="K111" s="208" t="s">
        <v>125</v>
      </c>
      <c r="L111" s="46"/>
      <c r="M111" s="213" t="s">
        <v>19</v>
      </c>
      <c r="N111" s="214" t="s">
        <v>44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126</v>
      </c>
      <c r="AT111" s="217" t="s">
        <v>121</v>
      </c>
      <c r="AU111" s="217" t="s">
        <v>82</v>
      </c>
      <c r="AY111" s="19" t="s">
        <v>119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80</v>
      </c>
      <c r="BK111" s="218">
        <f>ROUND(I111*H111,2)</f>
        <v>0</v>
      </c>
      <c r="BL111" s="19" t="s">
        <v>126</v>
      </c>
      <c r="BM111" s="217" t="s">
        <v>156</v>
      </c>
    </row>
    <row r="112" s="2" customFormat="1">
      <c r="A112" s="40"/>
      <c r="B112" s="41"/>
      <c r="C112" s="42"/>
      <c r="D112" s="219" t="s">
        <v>128</v>
      </c>
      <c r="E112" s="42"/>
      <c r="F112" s="220" t="s">
        <v>157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128</v>
      </c>
      <c r="AU112" s="19" t="s">
        <v>82</v>
      </c>
    </row>
    <row r="113" s="13" customFormat="1">
      <c r="A113" s="13"/>
      <c r="B113" s="224"/>
      <c r="C113" s="225"/>
      <c r="D113" s="226" t="s">
        <v>130</v>
      </c>
      <c r="E113" s="227" t="s">
        <v>19</v>
      </c>
      <c r="F113" s="228" t="s">
        <v>131</v>
      </c>
      <c r="G113" s="225"/>
      <c r="H113" s="227" t="s">
        <v>19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130</v>
      </c>
      <c r="AU113" s="234" t="s">
        <v>82</v>
      </c>
      <c r="AV113" s="13" t="s">
        <v>80</v>
      </c>
      <c r="AW113" s="13" t="s">
        <v>35</v>
      </c>
      <c r="AX113" s="13" t="s">
        <v>73</v>
      </c>
      <c r="AY113" s="234" t="s">
        <v>119</v>
      </c>
    </row>
    <row r="114" s="14" customFormat="1">
      <c r="A114" s="14"/>
      <c r="B114" s="235"/>
      <c r="C114" s="236"/>
      <c r="D114" s="226" t="s">
        <v>130</v>
      </c>
      <c r="E114" s="237" t="s">
        <v>19</v>
      </c>
      <c r="F114" s="238" t="s">
        <v>158</v>
      </c>
      <c r="G114" s="236"/>
      <c r="H114" s="239">
        <v>9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130</v>
      </c>
      <c r="AU114" s="245" t="s">
        <v>82</v>
      </c>
      <c r="AV114" s="14" t="s">
        <v>82</v>
      </c>
      <c r="AW114" s="14" t="s">
        <v>35</v>
      </c>
      <c r="AX114" s="14" t="s">
        <v>80</v>
      </c>
      <c r="AY114" s="245" t="s">
        <v>119</v>
      </c>
    </row>
    <row r="115" s="2" customFormat="1" ht="37.8" customHeight="1">
      <c r="A115" s="40"/>
      <c r="B115" s="41"/>
      <c r="C115" s="206" t="s">
        <v>159</v>
      </c>
      <c r="D115" s="206" t="s">
        <v>121</v>
      </c>
      <c r="E115" s="207" t="s">
        <v>160</v>
      </c>
      <c r="F115" s="208" t="s">
        <v>161</v>
      </c>
      <c r="G115" s="209" t="s">
        <v>135</v>
      </c>
      <c r="H115" s="210">
        <v>1299.0899999999999</v>
      </c>
      <c r="I115" s="211"/>
      <c r="J115" s="212">
        <f>ROUND(I115*H115,2)</f>
        <v>0</v>
      </c>
      <c r="K115" s="208" t="s">
        <v>125</v>
      </c>
      <c r="L115" s="46"/>
      <c r="M115" s="213" t="s">
        <v>19</v>
      </c>
      <c r="N115" s="214" t="s">
        <v>44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126</v>
      </c>
      <c r="AT115" s="217" t="s">
        <v>121</v>
      </c>
      <c r="AU115" s="217" t="s">
        <v>82</v>
      </c>
      <c r="AY115" s="19" t="s">
        <v>119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80</v>
      </c>
      <c r="BK115" s="218">
        <f>ROUND(I115*H115,2)</f>
        <v>0</v>
      </c>
      <c r="BL115" s="19" t="s">
        <v>126</v>
      </c>
      <c r="BM115" s="217" t="s">
        <v>162</v>
      </c>
    </row>
    <row r="116" s="2" customFormat="1">
      <c r="A116" s="40"/>
      <c r="B116" s="41"/>
      <c r="C116" s="42"/>
      <c r="D116" s="219" t="s">
        <v>128</v>
      </c>
      <c r="E116" s="42"/>
      <c r="F116" s="220" t="s">
        <v>163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128</v>
      </c>
      <c r="AU116" s="19" t="s">
        <v>82</v>
      </c>
    </row>
    <row r="117" s="14" customFormat="1">
      <c r="A117" s="14"/>
      <c r="B117" s="235"/>
      <c r="C117" s="236"/>
      <c r="D117" s="226" t="s">
        <v>130</v>
      </c>
      <c r="E117" s="237" t="s">
        <v>19</v>
      </c>
      <c r="F117" s="238" t="s">
        <v>164</v>
      </c>
      <c r="G117" s="236"/>
      <c r="H117" s="239">
        <v>1554.21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130</v>
      </c>
      <c r="AU117" s="245" t="s">
        <v>82</v>
      </c>
      <c r="AV117" s="14" t="s">
        <v>82</v>
      </c>
      <c r="AW117" s="14" t="s">
        <v>35</v>
      </c>
      <c r="AX117" s="14" t="s">
        <v>73</v>
      </c>
      <c r="AY117" s="245" t="s">
        <v>119</v>
      </c>
    </row>
    <row r="118" s="14" customFormat="1">
      <c r="A118" s="14"/>
      <c r="B118" s="235"/>
      <c r="C118" s="236"/>
      <c r="D118" s="226" t="s">
        <v>130</v>
      </c>
      <c r="E118" s="237" t="s">
        <v>19</v>
      </c>
      <c r="F118" s="238" t="s">
        <v>165</v>
      </c>
      <c r="G118" s="236"/>
      <c r="H118" s="239">
        <v>490.19999999999999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130</v>
      </c>
      <c r="AU118" s="245" t="s">
        <v>82</v>
      </c>
      <c r="AV118" s="14" t="s">
        <v>82</v>
      </c>
      <c r="AW118" s="14" t="s">
        <v>35</v>
      </c>
      <c r="AX118" s="14" t="s">
        <v>73</v>
      </c>
      <c r="AY118" s="245" t="s">
        <v>119</v>
      </c>
    </row>
    <row r="119" s="14" customFormat="1">
      <c r="A119" s="14"/>
      <c r="B119" s="235"/>
      <c r="C119" s="236"/>
      <c r="D119" s="226" t="s">
        <v>130</v>
      </c>
      <c r="E119" s="237" t="s">
        <v>19</v>
      </c>
      <c r="F119" s="238" t="s">
        <v>166</v>
      </c>
      <c r="G119" s="236"/>
      <c r="H119" s="239">
        <v>35.399999999999999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130</v>
      </c>
      <c r="AU119" s="245" t="s">
        <v>82</v>
      </c>
      <c r="AV119" s="14" t="s">
        <v>82</v>
      </c>
      <c r="AW119" s="14" t="s">
        <v>35</v>
      </c>
      <c r="AX119" s="14" t="s">
        <v>73</v>
      </c>
      <c r="AY119" s="245" t="s">
        <v>119</v>
      </c>
    </row>
    <row r="120" s="14" customFormat="1">
      <c r="A120" s="14"/>
      <c r="B120" s="235"/>
      <c r="C120" s="236"/>
      <c r="D120" s="226" t="s">
        <v>130</v>
      </c>
      <c r="E120" s="237" t="s">
        <v>19</v>
      </c>
      <c r="F120" s="238" t="s">
        <v>167</v>
      </c>
      <c r="G120" s="236"/>
      <c r="H120" s="239">
        <v>9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130</v>
      </c>
      <c r="AU120" s="245" t="s">
        <v>82</v>
      </c>
      <c r="AV120" s="14" t="s">
        <v>82</v>
      </c>
      <c r="AW120" s="14" t="s">
        <v>35</v>
      </c>
      <c r="AX120" s="14" t="s">
        <v>73</v>
      </c>
      <c r="AY120" s="245" t="s">
        <v>119</v>
      </c>
    </row>
    <row r="121" s="15" customFormat="1">
      <c r="A121" s="15"/>
      <c r="B121" s="246"/>
      <c r="C121" s="247"/>
      <c r="D121" s="226" t="s">
        <v>130</v>
      </c>
      <c r="E121" s="248" t="s">
        <v>19</v>
      </c>
      <c r="F121" s="249" t="s">
        <v>142</v>
      </c>
      <c r="G121" s="247"/>
      <c r="H121" s="250">
        <v>2088.8099999999999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6" t="s">
        <v>130</v>
      </c>
      <c r="AU121" s="256" t="s">
        <v>82</v>
      </c>
      <c r="AV121" s="15" t="s">
        <v>143</v>
      </c>
      <c r="AW121" s="15" t="s">
        <v>35</v>
      </c>
      <c r="AX121" s="15" t="s">
        <v>73</v>
      </c>
      <c r="AY121" s="256" t="s">
        <v>119</v>
      </c>
    </row>
    <row r="122" s="13" customFormat="1">
      <c r="A122" s="13"/>
      <c r="B122" s="224"/>
      <c r="C122" s="225"/>
      <c r="D122" s="226" t="s">
        <v>130</v>
      </c>
      <c r="E122" s="227" t="s">
        <v>19</v>
      </c>
      <c r="F122" s="228" t="s">
        <v>168</v>
      </c>
      <c r="G122" s="225"/>
      <c r="H122" s="227" t="s">
        <v>19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130</v>
      </c>
      <c r="AU122" s="234" t="s">
        <v>82</v>
      </c>
      <c r="AV122" s="13" t="s">
        <v>80</v>
      </c>
      <c r="AW122" s="13" t="s">
        <v>35</v>
      </c>
      <c r="AX122" s="13" t="s">
        <v>73</v>
      </c>
      <c r="AY122" s="234" t="s">
        <v>119</v>
      </c>
    </row>
    <row r="123" s="14" customFormat="1">
      <c r="A123" s="14"/>
      <c r="B123" s="235"/>
      <c r="C123" s="236"/>
      <c r="D123" s="226" t="s">
        <v>130</v>
      </c>
      <c r="E123" s="237" t="s">
        <v>19</v>
      </c>
      <c r="F123" s="238" t="s">
        <v>169</v>
      </c>
      <c r="G123" s="236"/>
      <c r="H123" s="239">
        <v>-771.50999999999999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130</v>
      </c>
      <c r="AU123" s="245" t="s">
        <v>82</v>
      </c>
      <c r="AV123" s="14" t="s">
        <v>82</v>
      </c>
      <c r="AW123" s="14" t="s">
        <v>35</v>
      </c>
      <c r="AX123" s="14" t="s">
        <v>73</v>
      </c>
      <c r="AY123" s="245" t="s">
        <v>119</v>
      </c>
    </row>
    <row r="124" s="14" customFormat="1">
      <c r="A124" s="14"/>
      <c r="B124" s="235"/>
      <c r="C124" s="236"/>
      <c r="D124" s="226" t="s">
        <v>130</v>
      </c>
      <c r="E124" s="237" t="s">
        <v>19</v>
      </c>
      <c r="F124" s="238" t="s">
        <v>170</v>
      </c>
      <c r="G124" s="236"/>
      <c r="H124" s="239">
        <v>-18.210000000000001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130</v>
      </c>
      <c r="AU124" s="245" t="s">
        <v>82</v>
      </c>
      <c r="AV124" s="14" t="s">
        <v>82</v>
      </c>
      <c r="AW124" s="14" t="s">
        <v>35</v>
      </c>
      <c r="AX124" s="14" t="s">
        <v>73</v>
      </c>
      <c r="AY124" s="245" t="s">
        <v>119</v>
      </c>
    </row>
    <row r="125" s="15" customFormat="1">
      <c r="A125" s="15"/>
      <c r="B125" s="246"/>
      <c r="C125" s="247"/>
      <c r="D125" s="226" t="s">
        <v>130</v>
      </c>
      <c r="E125" s="248" t="s">
        <v>19</v>
      </c>
      <c r="F125" s="249" t="s">
        <v>142</v>
      </c>
      <c r="G125" s="247"/>
      <c r="H125" s="250">
        <v>-789.72000000000003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6" t="s">
        <v>130</v>
      </c>
      <c r="AU125" s="256" t="s">
        <v>82</v>
      </c>
      <c r="AV125" s="15" t="s">
        <v>143</v>
      </c>
      <c r="AW125" s="15" t="s">
        <v>35</v>
      </c>
      <c r="AX125" s="15" t="s">
        <v>73</v>
      </c>
      <c r="AY125" s="256" t="s">
        <v>119</v>
      </c>
    </row>
    <row r="126" s="16" customFormat="1">
      <c r="A126" s="16"/>
      <c r="B126" s="257"/>
      <c r="C126" s="258"/>
      <c r="D126" s="226" t="s">
        <v>130</v>
      </c>
      <c r="E126" s="259" t="s">
        <v>19</v>
      </c>
      <c r="F126" s="260" t="s">
        <v>148</v>
      </c>
      <c r="G126" s="258"/>
      <c r="H126" s="261">
        <v>1299.0899999999999</v>
      </c>
      <c r="I126" s="262"/>
      <c r="J126" s="258"/>
      <c r="K126" s="258"/>
      <c r="L126" s="263"/>
      <c r="M126" s="264"/>
      <c r="N126" s="265"/>
      <c r="O126" s="265"/>
      <c r="P126" s="265"/>
      <c r="Q126" s="265"/>
      <c r="R126" s="265"/>
      <c r="S126" s="265"/>
      <c r="T126" s="26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T126" s="267" t="s">
        <v>130</v>
      </c>
      <c r="AU126" s="267" t="s">
        <v>82</v>
      </c>
      <c r="AV126" s="16" t="s">
        <v>126</v>
      </c>
      <c r="AW126" s="16" t="s">
        <v>35</v>
      </c>
      <c r="AX126" s="16" t="s">
        <v>80</v>
      </c>
      <c r="AY126" s="267" t="s">
        <v>119</v>
      </c>
    </row>
    <row r="127" s="2" customFormat="1" ht="37.8" customHeight="1">
      <c r="A127" s="40"/>
      <c r="B127" s="41"/>
      <c r="C127" s="206" t="s">
        <v>171</v>
      </c>
      <c r="D127" s="206" t="s">
        <v>121</v>
      </c>
      <c r="E127" s="207" t="s">
        <v>172</v>
      </c>
      <c r="F127" s="208" t="s">
        <v>173</v>
      </c>
      <c r="G127" s="209" t="s">
        <v>135</v>
      </c>
      <c r="H127" s="210">
        <v>6495.4499999999998</v>
      </c>
      <c r="I127" s="211"/>
      <c r="J127" s="212">
        <f>ROUND(I127*H127,2)</f>
        <v>0</v>
      </c>
      <c r="K127" s="208" t="s">
        <v>125</v>
      </c>
      <c r="L127" s="46"/>
      <c r="M127" s="213" t="s">
        <v>19</v>
      </c>
      <c r="N127" s="214" t="s">
        <v>44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126</v>
      </c>
      <c r="AT127" s="217" t="s">
        <v>121</v>
      </c>
      <c r="AU127" s="217" t="s">
        <v>82</v>
      </c>
      <c r="AY127" s="19" t="s">
        <v>119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80</v>
      </c>
      <c r="BK127" s="218">
        <f>ROUND(I127*H127,2)</f>
        <v>0</v>
      </c>
      <c r="BL127" s="19" t="s">
        <v>126</v>
      </c>
      <c r="BM127" s="217" t="s">
        <v>174</v>
      </c>
    </row>
    <row r="128" s="2" customFormat="1">
      <c r="A128" s="40"/>
      <c r="B128" s="41"/>
      <c r="C128" s="42"/>
      <c r="D128" s="219" t="s">
        <v>128</v>
      </c>
      <c r="E128" s="42"/>
      <c r="F128" s="220" t="s">
        <v>175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128</v>
      </c>
      <c r="AU128" s="19" t="s">
        <v>82</v>
      </c>
    </row>
    <row r="129" s="13" customFormat="1">
      <c r="A129" s="13"/>
      <c r="B129" s="224"/>
      <c r="C129" s="225"/>
      <c r="D129" s="226" t="s">
        <v>130</v>
      </c>
      <c r="E129" s="227" t="s">
        <v>19</v>
      </c>
      <c r="F129" s="228" t="s">
        <v>176</v>
      </c>
      <c r="G129" s="225"/>
      <c r="H129" s="227" t="s">
        <v>19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130</v>
      </c>
      <c r="AU129" s="234" t="s">
        <v>82</v>
      </c>
      <c r="AV129" s="13" t="s">
        <v>80</v>
      </c>
      <c r="AW129" s="13" t="s">
        <v>35</v>
      </c>
      <c r="AX129" s="13" t="s">
        <v>73</v>
      </c>
      <c r="AY129" s="234" t="s">
        <v>119</v>
      </c>
    </row>
    <row r="130" s="14" customFormat="1">
      <c r="A130" s="14"/>
      <c r="B130" s="235"/>
      <c r="C130" s="236"/>
      <c r="D130" s="226" t="s">
        <v>130</v>
      </c>
      <c r="E130" s="237" t="s">
        <v>19</v>
      </c>
      <c r="F130" s="238" t="s">
        <v>177</v>
      </c>
      <c r="G130" s="236"/>
      <c r="H130" s="239">
        <v>7771.0500000000002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130</v>
      </c>
      <c r="AU130" s="245" t="s">
        <v>82</v>
      </c>
      <c r="AV130" s="14" t="s">
        <v>82</v>
      </c>
      <c r="AW130" s="14" t="s">
        <v>35</v>
      </c>
      <c r="AX130" s="14" t="s">
        <v>73</v>
      </c>
      <c r="AY130" s="245" t="s">
        <v>119</v>
      </c>
    </row>
    <row r="131" s="14" customFormat="1">
      <c r="A131" s="14"/>
      <c r="B131" s="235"/>
      <c r="C131" s="236"/>
      <c r="D131" s="226" t="s">
        <v>130</v>
      </c>
      <c r="E131" s="237" t="s">
        <v>19</v>
      </c>
      <c r="F131" s="238" t="s">
        <v>178</v>
      </c>
      <c r="G131" s="236"/>
      <c r="H131" s="239">
        <v>2451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130</v>
      </c>
      <c r="AU131" s="245" t="s">
        <v>82</v>
      </c>
      <c r="AV131" s="14" t="s">
        <v>82</v>
      </c>
      <c r="AW131" s="14" t="s">
        <v>35</v>
      </c>
      <c r="AX131" s="14" t="s">
        <v>73</v>
      </c>
      <c r="AY131" s="245" t="s">
        <v>119</v>
      </c>
    </row>
    <row r="132" s="14" customFormat="1">
      <c r="A132" s="14"/>
      <c r="B132" s="235"/>
      <c r="C132" s="236"/>
      <c r="D132" s="226" t="s">
        <v>130</v>
      </c>
      <c r="E132" s="237" t="s">
        <v>19</v>
      </c>
      <c r="F132" s="238" t="s">
        <v>179</v>
      </c>
      <c r="G132" s="236"/>
      <c r="H132" s="239">
        <v>177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130</v>
      </c>
      <c r="AU132" s="245" t="s">
        <v>82</v>
      </c>
      <c r="AV132" s="14" t="s">
        <v>82</v>
      </c>
      <c r="AW132" s="14" t="s">
        <v>35</v>
      </c>
      <c r="AX132" s="14" t="s">
        <v>73</v>
      </c>
      <c r="AY132" s="245" t="s">
        <v>119</v>
      </c>
    </row>
    <row r="133" s="14" customFormat="1">
      <c r="A133" s="14"/>
      <c r="B133" s="235"/>
      <c r="C133" s="236"/>
      <c r="D133" s="226" t="s">
        <v>130</v>
      </c>
      <c r="E133" s="237" t="s">
        <v>19</v>
      </c>
      <c r="F133" s="238" t="s">
        <v>180</v>
      </c>
      <c r="G133" s="236"/>
      <c r="H133" s="239">
        <v>45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130</v>
      </c>
      <c r="AU133" s="245" t="s">
        <v>82</v>
      </c>
      <c r="AV133" s="14" t="s">
        <v>82</v>
      </c>
      <c r="AW133" s="14" t="s">
        <v>35</v>
      </c>
      <c r="AX133" s="14" t="s">
        <v>73</v>
      </c>
      <c r="AY133" s="245" t="s">
        <v>119</v>
      </c>
    </row>
    <row r="134" s="15" customFormat="1">
      <c r="A134" s="15"/>
      <c r="B134" s="246"/>
      <c r="C134" s="247"/>
      <c r="D134" s="226" t="s">
        <v>130</v>
      </c>
      <c r="E134" s="248" t="s">
        <v>19</v>
      </c>
      <c r="F134" s="249" t="s">
        <v>142</v>
      </c>
      <c r="G134" s="247"/>
      <c r="H134" s="250">
        <v>10444.049999999999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6" t="s">
        <v>130</v>
      </c>
      <c r="AU134" s="256" t="s">
        <v>82</v>
      </c>
      <c r="AV134" s="15" t="s">
        <v>143</v>
      </c>
      <c r="AW134" s="15" t="s">
        <v>35</v>
      </c>
      <c r="AX134" s="15" t="s">
        <v>73</v>
      </c>
      <c r="AY134" s="256" t="s">
        <v>119</v>
      </c>
    </row>
    <row r="135" s="13" customFormat="1">
      <c r="A135" s="13"/>
      <c r="B135" s="224"/>
      <c r="C135" s="225"/>
      <c r="D135" s="226" t="s">
        <v>130</v>
      </c>
      <c r="E135" s="227" t="s">
        <v>19</v>
      </c>
      <c r="F135" s="228" t="s">
        <v>168</v>
      </c>
      <c r="G135" s="225"/>
      <c r="H135" s="227" t="s">
        <v>19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130</v>
      </c>
      <c r="AU135" s="234" t="s">
        <v>82</v>
      </c>
      <c r="AV135" s="13" t="s">
        <v>80</v>
      </c>
      <c r="AW135" s="13" t="s">
        <v>35</v>
      </c>
      <c r="AX135" s="13" t="s">
        <v>73</v>
      </c>
      <c r="AY135" s="234" t="s">
        <v>119</v>
      </c>
    </row>
    <row r="136" s="14" customFormat="1">
      <c r="A136" s="14"/>
      <c r="B136" s="235"/>
      <c r="C136" s="236"/>
      <c r="D136" s="226" t="s">
        <v>130</v>
      </c>
      <c r="E136" s="237" t="s">
        <v>19</v>
      </c>
      <c r="F136" s="238" t="s">
        <v>181</v>
      </c>
      <c r="G136" s="236"/>
      <c r="H136" s="239">
        <v>-3857.5500000000002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130</v>
      </c>
      <c r="AU136" s="245" t="s">
        <v>82</v>
      </c>
      <c r="AV136" s="14" t="s">
        <v>82</v>
      </c>
      <c r="AW136" s="14" t="s">
        <v>35</v>
      </c>
      <c r="AX136" s="14" t="s">
        <v>73</v>
      </c>
      <c r="AY136" s="245" t="s">
        <v>119</v>
      </c>
    </row>
    <row r="137" s="14" customFormat="1">
      <c r="A137" s="14"/>
      <c r="B137" s="235"/>
      <c r="C137" s="236"/>
      <c r="D137" s="226" t="s">
        <v>130</v>
      </c>
      <c r="E137" s="237" t="s">
        <v>19</v>
      </c>
      <c r="F137" s="238" t="s">
        <v>182</v>
      </c>
      <c r="G137" s="236"/>
      <c r="H137" s="239">
        <v>-91.049999999999997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130</v>
      </c>
      <c r="AU137" s="245" t="s">
        <v>82</v>
      </c>
      <c r="AV137" s="14" t="s">
        <v>82</v>
      </c>
      <c r="AW137" s="14" t="s">
        <v>35</v>
      </c>
      <c r="AX137" s="14" t="s">
        <v>73</v>
      </c>
      <c r="AY137" s="245" t="s">
        <v>119</v>
      </c>
    </row>
    <row r="138" s="15" customFormat="1">
      <c r="A138" s="15"/>
      <c r="B138" s="246"/>
      <c r="C138" s="247"/>
      <c r="D138" s="226" t="s">
        <v>130</v>
      </c>
      <c r="E138" s="248" t="s">
        <v>19</v>
      </c>
      <c r="F138" s="249" t="s">
        <v>142</v>
      </c>
      <c r="G138" s="247"/>
      <c r="H138" s="250">
        <v>-3948.6000000000004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6" t="s">
        <v>130</v>
      </c>
      <c r="AU138" s="256" t="s">
        <v>82</v>
      </c>
      <c r="AV138" s="15" t="s">
        <v>143</v>
      </c>
      <c r="AW138" s="15" t="s">
        <v>35</v>
      </c>
      <c r="AX138" s="15" t="s">
        <v>73</v>
      </c>
      <c r="AY138" s="256" t="s">
        <v>119</v>
      </c>
    </row>
    <row r="139" s="16" customFormat="1">
      <c r="A139" s="16"/>
      <c r="B139" s="257"/>
      <c r="C139" s="258"/>
      <c r="D139" s="226" t="s">
        <v>130</v>
      </c>
      <c r="E139" s="259" t="s">
        <v>19</v>
      </c>
      <c r="F139" s="260" t="s">
        <v>148</v>
      </c>
      <c r="G139" s="258"/>
      <c r="H139" s="261">
        <v>6495.4499999999989</v>
      </c>
      <c r="I139" s="262"/>
      <c r="J139" s="258"/>
      <c r="K139" s="258"/>
      <c r="L139" s="263"/>
      <c r="M139" s="264"/>
      <c r="N139" s="265"/>
      <c r="O139" s="265"/>
      <c r="P139" s="265"/>
      <c r="Q139" s="265"/>
      <c r="R139" s="265"/>
      <c r="S139" s="265"/>
      <c r="T139" s="26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T139" s="267" t="s">
        <v>130</v>
      </c>
      <c r="AU139" s="267" t="s">
        <v>82</v>
      </c>
      <c r="AV139" s="16" t="s">
        <v>126</v>
      </c>
      <c r="AW139" s="16" t="s">
        <v>35</v>
      </c>
      <c r="AX139" s="16" t="s">
        <v>80</v>
      </c>
      <c r="AY139" s="267" t="s">
        <v>119</v>
      </c>
    </row>
    <row r="140" s="2" customFormat="1" ht="24.15" customHeight="1">
      <c r="A140" s="40"/>
      <c r="B140" s="41"/>
      <c r="C140" s="206" t="s">
        <v>183</v>
      </c>
      <c r="D140" s="206" t="s">
        <v>121</v>
      </c>
      <c r="E140" s="207" t="s">
        <v>184</v>
      </c>
      <c r="F140" s="208" t="s">
        <v>185</v>
      </c>
      <c r="G140" s="209" t="s">
        <v>135</v>
      </c>
      <c r="H140" s="210">
        <v>789.72000000000003</v>
      </c>
      <c r="I140" s="211"/>
      <c r="J140" s="212">
        <f>ROUND(I140*H140,2)</f>
        <v>0</v>
      </c>
      <c r="K140" s="208" t="s">
        <v>125</v>
      </c>
      <c r="L140" s="46"/>
      <c r="M140" s="213" t="s">
        <v>19</v>
      </c>
      <c r="N140" s="214" t="s">
        <v>44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126</v>
      </c>
      <c r="AT140" s="217" t="s">
        <v>121</v>
      </c>
      <c r="AU140" s="217" t="s">
        <v>82</v>
      </c>
      <c r="AY140" s="19" t="s">
        <v>119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80</v>
      </c>
      <c r="BK140" s="218">
        <f>ROUND(I140*H140,2)</f>
        <v>0</v>
      </c>
      <c r="BL140" s="19" t="s">
        <v>126</v>
      </c>
      <c r="BM140" s="217" t="s">
        <v>186</v>
      </c>
    </row>
    <row r="141" s="2" customFormat="1">
      <c r="A141" s="40"/>
      <c r="B141" s="41"/>
      <c r="C141" s="42"/>
      <c r="D141" s="219" t="s">
        <v>128</v>
      </c>
      <c r="E141" s="42"/>
      <c r="F141" s="220" t="s">
        <v>187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128</v>
      </c>
      <c r="AU141" s="19" t="s">
        <v>82</v>
      </c>
    </row>
    <row r="142" s="13" customFormat="1">
      <c r="A142" s="13"/>
      <c r="B142" s="224"/>
      <c r="C142" s="225"/>
      <c r="D142" s="226" t="s">
        <v>130</v>
      </c>
      <c r="E142" s="227" t="s">
        <v>19</v>
      </c>
      <c r="F142" s="228" t="s">
        <v>168</v>
      </c>
      <c r="G142" s="225"/>
      <c r="H142" s="227" t="s">
        <v>19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130</v>
      </c>
      <c r="AU142" s="234" t="s">
        <v>82</v>
      </c>
      <c r="AV142" s="13" t="s">
        <v>80</v>
      </c>
      <c r="AW142" s="13" t="s">
        <v>35</v>
      </c>
      <c r="AX142" s="13" t="s">
        <v>73</v>
      </c>
      <c r="AY142" s="234" t="s">
        <v>119</v>
      </c>
    </row>
    <row r="143" s="14" customFormat="1">
      <c r="A143" s="14"/>
      <c r="B143" s="235"/>
      <c r="C143" s="236"/>
      <c r="D143" s="226" t="s">
        <v>130</v>
      </c>
      <c r="E143" s="237" t="s">
        <v>19</v>
      </c>
      <c r="F143" s="238" t="s">
        <v>188</v>
      </c>
      <c r="G143" s="236"/>
      <c r="H143" s="239">
        <v>771.50999999999999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5" t="s">
        <v>130</v>
      </c>
      <c r="AU143" s="245" t="s">
        <v>82</v>
      </c>
      <c r="AV143" s="14" t="s">
        <v>82</v>
      </c>
      <c r="AW143" s="14" t="s">
        <v>35</v>
      </c>
      <c r="AX143" s="14" t="s">
        <v>73</v>
      </c>
      <c r="AY143" s="245" t="s">
        <v>119</v>
      </c>
    </row>
    <row r="144" s="14" customFormat="1">
      <c r="A144" s="14"/>
      <c r="B144" s="235"/>
      <c r="C144" s="236"/>
      <c r="D144" s="226" t="s">
        <v>130</v>
      </c>
      <c r="E144" s="237" t="s">
        <v>19</v>
      </c>
      <c r="F144" s="238" t="s">
        <v>189</v>
      </c>
      <c r="G144" s="236"/>
      <c r="H144" s="239">
        <v>18.210000000000001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130</v>
      </c>
      <c r="AU144" s="245" t="s">
        <v>82</v>
      </c>
      <c r="AV144" s="14" t="s">
        <v>82</v>
      </c>
      <c r="AW144" s="14" t="s">
        <v>35</v>
      </c>
      <c r="AX144" s="14" t="s">
        <v>73</v>
      </c>
      <c r="AY144" s="245" t="s">
        <v>119</v>
      </c>
    </row>
    <row r="145" s="16" customFormat="1">
      <c r="A145" s="16"/>
      <c r="B145" s="257"/>
      <c r="C145" s="258"/>
      <c r="D145" s="226" t="s">
        <v>130</v>
      </c>
      <c r="E145" s="259" t="s">
        <v>19</v>
      </c>
      <c r="F145" s="260" t="s">
        <v>148</v>
      </c>
      <c r="G145" s="258"/>
      <c r="H145" s="261">
        <v>789.72000000000003</v>
      </c>
      <c r="I145" s="262"/>
      <c r="J145" s="258"/>
      <c r="K145" s="258"/>
      <c r="L145" s="263"/>
      <c r="M145" s="264"/>
      <c r="N145" s="265"/>
      <c r="O145" s="265"/>
      <c r="P145" s="265"/>
      <c r="Q145" s="265"/>
      <c r="R145" s="265"/>
      <c r="S145" s="265"/>
      <c r="T145" s="26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267" t="s">
        <v>130</v>
      </c>
      <c r="AU145" s="267" t="s">
        <v>82</v>
      </c>
      <c r="AV145" s="16" t="s">
        <v>126</v>
      </c>
      <c r="AW145" s="16" t="s">
        <v>35</v>
      </c>
      <c r="AX145" s="16" t="s">
        <v>80</v>
      </c>
      <c r="AY145" s="267" t="s">
        <v>119</v>
      </c>
    </row>
    <row r="146" s="2" customFormat="1" ht="24.15" customHeight="1">
      <c r="A146" s="40"/>
      <c r="B146" s="41"/>
      <c r="C146" s="206" t="s">
        <v>190</v>
      </c>
      <c r="D146" s="206" t="s">
        <v>121</v>
      </c>
      <c r="E146" s="207" t="s">
        <v>191</v>
      </c>
      <c r="F146" s="208" t="s">
        <v>192</v>
      </c>
      <c r="G146" s="209" t="s">
        <v>135</v>
      </c>
      <c r="H146" s="210">
        <v>1299.0899999999999</v>
      </c>
      <c r="I146" s="211"/>
      <c r="J146" s="212">
        <f>ROUND(I146*H146,2)</f>
        <v>0</v>
      </c>
      <c r="K146" s="208" t="s">
        <v>125</v>
      </c>
      <c r="L146" s="46"/>
      <c r="M146" s="213" t="s">
        <v>19</v>
      </c>
      <c r="N146" s="214" t="s">
        <v>44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126</v>
      </c>
      <c r="AT146" s="217" t="s">
        <v>121</v>
      </c>
      <c r="AU146" s="217" t="s">
        <v>82</v>
      </c>
      <c r="AY146" s="19" t="s">
        <v>119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80</v>
      </c>
      <c r="BK146" s="218">
        <f>ROUND(I146*H146,2)</f>
        <v>0</v>
      </c>
      <c r="BL146" s="19" t="s">
        <v>126</v>
      </c>
      <c r="BM146" s="217" t="s">
        <v>193</v>
      </c>
    </row>
    <row r="147" s="2" customFormat="1">
      <c r="A147" s="40"/>
      <c r="B147" s="41"/>
      <c r="C147" s="42"/>
      <c r="D147" s="219" t="s">
        <v>128</v>
      </c>
      <c r="E147" s="42"/>
      <c r="F147" s="220" t="s">
        <v>194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128</v>
      </c>
      <c r="AU147" s="19" t="s">
        <v>82</v>
      </c>
    </row>
    <row r="148" s="14" customFormat="1">
      <c r="A148" s="14"/>
      <c r="B148" s="235"/>
      <c r="C148" s="236"/>
      <c r="D148" s="226" t="s">
        <v>130</v>
      </c>
      <c r="E148" s="237" t="s">
        <v>19</v>
      </c>
      <c r="F148" s="238" t="s">
        <v>164</v>
      </c>
      <c r="G148" s="236"/>
      <c r="H148" s="239">
        <v>1554.21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130</v>
      </c>
      <c r="AU148" s="245" t="s">
        <v>82</v>
      </c>
      <c r="AV148" s="14" t="s">
        <v>82</v>
      </c>
      <c r="AW148" s="14" t="s">
        <v>35</v>
      </c>
      <c r="AX148" s="14" t="s">
        <v>73</v>
      </c>
      <c r="AY148" s="245" t="s">
        <v>119</v>
      </c>
    </row>
    <row r="149" s="14" customFormat="1">
      <c r="A149" s="14"/>
      <c r="B149" s="235"/>
      <c r="C149" s="236"/>
      <c r="D149" s="226" t="s">
        <v>130</v>
      </c>
      <c r="E149" s="237" t="s">
        <v>19</v>
      </c>
      <c r="F149" s="238" t="s">
        <v>165</v>
      </c>
      <c r="G149" s="236"/>
      <c r="H149" s="239">
        <v>490.19999999999999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5" t="s">
        <v>130</v>
      </c>
      <c r="AU149" s="245" t="s">
        <v>82</v>
      </c>
      <c r="AV149" s="14" t="s">
        <v>82</v>
      </c>
      <c r="AW149" s="14" t="s">
        <v>35</v>
      </c>
      <c r="AX149" s="14" t="s">
        <v>73</v>
      </c>
      <c r="AY149" s="245" t="s">
        <v>119</v>
      </c>
    </row>
    <row r="150" s="14" customFormat="1">
      <c r="A150" s="14"/>
      <c r="B150" s="235"/>
      <c r="C150" s="236"/>
      <c r="D150" s="226" t="s">
        <v>130</v>
      </c>
      <c r="E150" s="237" t="s">
        <v>19</v>
      </c>
      <c r="F150" s="238" t="s">
        <v>166</v>
      </c>
      <c r="G150" s="236"/>
      <c r="H150" s="239">
        <v>35.399999999999999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130</v>
      </c>
      <c r="AU150" s="245" t="s">
        <v>82</v>
      </c>
      <c r="AV150" s="14" t="s">
        <v>82</v>
      </c>
      <c r="AW150" s="14" t="s">
        <v>35</v>
      </c>
      <c r="AX150" s="14" t="s">
        <v>73</v>
      </c>
      <c r="AY150" s="245" t="s">
        <v>119</v>
      </c>
    </row>
    <row r="151" s="14" customFormat="1">
      <c r="A151" s="14"/>
      <c r="B151" s="235"/>
      <c r="C151" s="236"/>
      <c r="D151" s="226" t="s">
        <v>130</v>
      </c>
      <c r="E151" s="237" t="s">
        <v>19</v>
      </c>
      <c r="F151" s="238" t="s">
        <v>167</v>
      </c>
      <c r="G151" s="236"/>
      <c r="H151" s="239">
        <v>9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5" t="s">
        <v>130</v>
      </c>
      <c r="AU151" s="245" t="s">
        <v>82</v>
      </c>
      <c r="AV151" s="14" t="s">
        <v>82</v>
      </c>
      <c r="AW151" s="14" t="s">
        <v>35</v>
      </c>
      <c r="AX151" s="14" t="s">
        <v>73</v>
      </c>
      <c r="AY151" s="245" t="s">
        <v>119</v>
      </c>
    </row>
    <row r="152" s="15" customFormat="1">
      <c r="A152" s="15"/>
      <c r="B152" s="246"/>
      <c r="C152" s="247"/>
      <c r="D152" s="226" t="s">
        <v>130</v>
      </c>
      <c r="E152" s="248" t="s">
        <v>19</v>
      </c>
      <c r="F152" s="249" t="s">
        <v>142</v>
      </c>
      <c r="G152" s="247"/>
      <c r="H152" s="250">
        <v>2088.8099999999999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6" t="s">
        <v>130</v>
      </c>
      <c r="AU152" s="256" t="s">
        <v>82</v>
      </c>
      <c r="AV152" s="15" t="s">
        <v>143</v>
      </c>
      <c r="AW152" s="15" t="s">
        <v>35</v>
      </c>
      <c r="AX152" s="15" t="s">
        <v>73</v>
      </c>
      <c r="AY152" s="256" t="s">
        <v>119</v>
      </c>
    </row>
    <row r="153" s="13" customFormat="1">
      <c r="A153" s="13"/>
      <c r="B153" s="224"/>
      <c r="C153" s="225"/>
      <c r="D153" s="226" t="s">
        <v>130</v>
      </c>
      <c r="E153" s="227" t="s">
        <v>19</v>
      </c>
      <c r="F153" s="228" t="s">
        <v>168</v>
      </c>
      <c r="G153" s="225"/>
      <c r="H153" s="227" t="s">
        <v>19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130</v>
      </c>
      <c r="AU153" s="234" t="s">
        <v>82</v>
      </c>
      <c r="AV153" s="13" t="s">
        <v>80</v>
      </c>
      <c r="AW153" s="13" t="s">
        <v>35</v>
      </c>
      <c r="AX153" s="13" t="s">
        <v>73</v>
      </c>
      <c r="AY153" s="234" t="s">
        <v>119</v>
      </c>
    </row>
    <row r="154" s="14" customFormat="1">
      <c r="A154" s="14"/>
      <c r="B154" s="235"/>
      <c r="C154" s="236"/>
      <c r="D154" s="226" t="s">
        <v>130</v>
      </c>
      <c r="E154" s="237" t="s">
        <v>19</v>
      </c>
      <c r="F154" s="238" t="s">
        <v>169</v>
      </c>
      <c r="G154" s="236"/>
      <c r="H154" s="239">
        <v>-771.50999999999999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130</v>
      </c>
      <c r="AU154" s="245" t="s">
        <v>82</v>
      </c>
      <c r="AV154" s="14" t="s">
        <v>82</v>
      </c>
      <c r="AW154" s="14" t="s">
        <v>35</v>
      </c>
      <c r="AX154" s="14" t="s">
        <v>73</v>
      </c>
      <c r="AY154" s="245" t="s">
        <v>119</v>
      </c>
    </row>
    <row r="155" s="14" customFormat="1">
      <c r="A155" s="14"/>
      <c r="B155" s="235"/>
      <c r="C155" s="236"/>
      <c r="D155" s="226" t="s">
        <v>130</v>
      </c>
      <c r="E155" s="237" t="s">
        <v>19</v>
      </c>
      <c r="F155" s="238" t="s">
        <v>170</v>
      </c>
      <c r="G155" s="236"/>
      <c r="H155" s="239">
        <v>-18.210000000000001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130</v>
      </c>
      <c r="AU155" s="245" t="s">
        <v>82</v>
      </c>
      <c r="AV155" s="14" t="s">
        <v>82</v>
      </c>
      <c r="AW155" s="14" t="s">
        <v>35</v>
      </c>
      <c r="AX155" s="14" t="s">
        <v>73</v>
      </c>
      <c r="AY155" s="245" t="s">
        <v>119</v>
      </c>
    </row>
    <row r="156" s="15" customFormat="1">
      <c r="A156" s="15"/>
      <c r="B156" s="246"/>
      <c r="C156" s="247"/>
      <c r="D156" s="226" t="s">
        <v>130</v>
      </c>
      <c r="E156" s="248" t="s">
        <v>19</v>
      </c>
      <c r="F156" s="249" t="s">
        <v>142</v>
      </c>
      <c r="G156" s="247"/>
      <c r="H156" s="250">
        <v>-789.72000000000003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6" t="s">
        <v>130</v>
      </c>
      <c r="AU156" s="256" t="s">
        <v>82</v>
      </c>
      <c r="AV156" s="15" t="s">
        <v>143</v>
      </c>
      <c r="AW156" s="15" t="s">
        <v>35</v>
      </c>
      <c r="AX156" s="15" t="s">
        <v>73</v>
      </c>
      <c r="AY156" s="256" t="s">
        <v>119</v>
      </c>
    </row>
    <row r="157" s="16" customFormat="1">
      <c r="A157" s="16"/>
      <c r="B157" s="257"/>
      <c r="C157" s="258"/>
      <c r="D157" s="226" t="s">
        <v>130</v>
      </c>
      <c r="E157" s="259" t="s">
        <v>19</v>
      </c>
      <c r="F157" s="260" t="s">
        <v>148</v>
      </c>
      <c r="G157" s="258"/>
      <c r="H157" s="261">
        <v>1299.0899999999999</v>
      </c>
      <c r="I157" s="262"/>
      <c r="J157" s="258"/>
      <c r="K157" s="258"/>
      <c r="L157" s="263"/>
      <c r="M157" s="264"/>
      <c r="N157" s="265"/>
      <c r="O157" s="265"/>
      <c r="P157" s="265"/>
      <c r="Q157" s="265"/>
      <c r="R157" s="265"/>
      <c r="S157" s="265"/>
      <c r="T157" s="26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67" t="s">
        <v>130</v>
      </c>
      <c r="AU157" s="267" t="s">
        <v>82</v>
      </c>
      <c r="AV157" s="16" t="s">
        <v>126</v>
      </c>
      <c r="AW157" s="16" t="s">
        <v>35</v>
      </c>
      <c r="AX157" s="16" t="s">
        <v>80</v>
      </c>
      <c r="AY157" s="267" t="s">
        <v>119</v>
      </c>
    </row>
    <row r="158" s="2" customFormat="1" ht="24.15" customHeight="1">
      <c r="A158" s="40"/>
      <c r="B158" s="41"/>
      <c r="C158" s="206" t="s">
        <v>195</v>
      </c>
      <c r="D158" s="206" t="s">
        <v>121</v>
      </c>
      <c r="E158" s="207" t="s">
        <v>196</v>
      </c>
      <c r="F158" s="208" t="s">
        <v>197</v>
      </c>
      <c r="G158" s="209" t="s">
        <v>198</v>
      </c>
      <c r="H158" s="210">
        <v>2338.3620000000001</v>
      </c>
      <c r="I158" s="211"/>
      <c r="J158" s="212">
        <f>ROUND(I158*H158,2)</f>
        <v>0</v>
      </c>
      <c r="K158" s="208" t="s">
        <v>199</v>
      </c>
      <c r="L158" s="46"/>
      <c r="M158" s="213" t="s">
        <v>19</v>
      </c>
      <c r="N158" s="214" t="s">
        <v>44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126</v>
      </c>
      <c r="AT158" s="217" t="s">
        <v>121</v>
      </c>
      <c r="AU158" s="217" t="s">
        <v>82</v>
      </c>
      <c r="AY158" s="19" t="s">
        <v>119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80</v>
      </c>
      <c r="BK158" s="218">
        <f>ROUND(I158*H158,2)</f>
        <v>0</v>
      </c>
      <c r="BL158" s="19" t="s">
        <v>126</v>
      </c>
      <c r="BM158" s="217" t="s">
        <v>200</v>
      </c>
    </row>
    <row r="159" s="14" customFormat="1">
      <c r="A159" s="14"/>
      <c r="B159" s="235"/>
      <c r="C159" s="236"/>
      <c r="D159" s="226" t="s">
        <v>130</v>
      </c>
      <c r="E159" s="237" t="s">
        <v>19</v>
      </c>
      <c r="F159" s="238" t="s">
        <v>201</v>
      </c>
      <c r="G159" s="236"/>
      <c r="H159" s="239">
        <v>2797.578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130</v>
      </c>
      <c r="AU159" s="245" t="s">
        <v>82</v>
      </c>
      <c r="AV159" s="14" t="s">
        <v>82</v>
      </c>
      <c r="AW159" s="14" t="s">
        <v>35</v>
      </c>
      <c r="AX159" s="14" t="s">
        <v>73</v>
      </c>
      <c r="AY159" s="245" t="s">
        <v>119</v>
      </c>
    </row>
    <row r="160" s="14" customFormat="1">
      <c r="A160" s="14"/>
      <c r="B160" s="235"/>
      <c r="C160" s="236"/>
      <c r="D160" s="226" t="s">
        <v>130</v>
      </c>
      <c r="E160" s="237" t="s">
        <v>19</v>
      </c>
      <c r="F160" s="238" t="s">
        <v>202</v>
      </c>
      <c r="G160" s="236"/>
      <c r="H160" s="239">
        <v>882.36000000000001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130</v>
      </c>
      <c r="AU160" s="245" t="s">
        <v>82</v>
      </c>
      <c r="AV160" s="14" t="s">
        <v>82</v>
      </c>
      <c r="AW160" s="14" t="s">
        <v>35</v>
      </c>
      <c r="AX160" s="14" t="s">
        <v>73</v>
      </c>
      <c r="AY160" s="245" t="s">
        <v>119</v>
      </c>
    </row>
    <row r="161" s="14" customFormat="1">
      <c r="A161" s="14"/>
      <c r="B161" s="235"/>
      <c r="C161" s="236"/>
      <c r="D161" s="226" t="s">
        <v>130</v>
      </c>
      <c r="E161" s="237" t="s">
        <v>19</v>
      </c>
      <c r="F161" s="238" t="s">
        <v>203</v>
      </c>
      <c r="G161" s="236"/>
      <c r="H161" s="239">
        <v>63.719999999999999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130</v>
      </c>
      <c r="AU161" s="245" t="s">
        <v>82</v>
      </c>
      <c r="AV161" s="14" t="s">
        <v>82</v>
      </c>
      <c r="AW161" s="14" t="s">
        <v>35</v>
      </c>
      <c r="AX161" s="14" t="s">
        <v>73</v>
      </c>
      <c r="AY161" s="245" t="s">
        <v>119</v>
      </c>
    </row>
    <row r="162" s="14" customFormat="1">
      <c r="A162" s="14"/>
      <c r="B162" s="235"/>
      <c r="C162" s="236"/>
      <c r="D162" s="226" t="s">
        <v>130</v>
      </c>
      <c r="E162" s="237" t="s">
        <v>19</v>
      </c>
      <c r="F162" s="238" t="s">
        <v>204</v>
      </c>
      <c r="G162" s="236"/>
      <c r="H162" s="239">
        <v>16.199999999999999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130</v>
      </c>
      <c r="AU162" s="245" t="s">
        <v>82</v>
      </c>
      <c r="AV162" s="14" t="s">
        <v>82</v>
      </c>
      <c r="AW162" s="14" t="s">
        <v>35</v>
      </c>
      <c r="AX162" s="14" t="s">
        <v>73</v>
      </c>
      <c r="AY162" s="245" t="s">
        <v>119</v>
      </c>
    </row>
    <row r="163" s="15" customFormat="1">
      <c r="A163" s="15"/>
      <c r="B163" s="246"/>
      <c r="C163" s="247"/>
      <c r="D163" s="226" t="s">
        <v>130</v>
      </c>
      <c r="E163" s="248" t="s">
        <v>19</v>
      </c>
      <c r="F163" s="249" t="s">
        <v>142</v>
      </c>
      <c r="G163" s="247"/>
      <c r="H163" s="250">
        <v>3759.8579999999997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6" t="s">
        <v>130</v>
      </c>
      <c r="AU163" s="256" t="s">
        <v>82</v>
      </c>
      <c r="AV163" s="15" t="s">
        <v>143</v>
      </c>
      <c r="AW163" s="15" t="s">
        <v>35</v>
      </c>
      <c r="AX163" s="15" t="s">
        <v>73</v>
      </c>
      <c r="AY163" s="256" t="s">
        <v>119</v>
      </c>
    </row>
    <row r="164" s="13" customFormat="1">
      <c r="A164" s="13"/>
      <c r="B164" s="224"/>
      <c r="C164" s="225"/>
      <c r="D164" s="226" t="s">
        <v>130</v>
      </c>
      <c r="E164" s="227" t="s">
        <v>19</v>
      </c>
      <c r="F164" s="228" t="s">
        <v>168</v>
      </c>
      <c r="G164" s="225"/>
      <c r="H164" s="227" t="s">
        <v>19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130</v>
      </c>
      <c r="AU164" s="234" t="s">
        <v>82</v>
      </c>
      <c r="AV164" s="13" t="s">
        <v>80</v>
      </c>
      <c r="AW164" s="13" t="s">
        <v>35</v>
      </c>
      <c r="AX164" s="13" t="s">
        <v>73</v>
      </c>
      <c r="AY164" s="234" t="s">
        <v>119</v>
      </c>
    </row>
    <row r="165" s="14" customFormat="1">
      <c r="A165" s="14"/>
      <c r="B165" s="235"/>
      <c r="C165" s="236"/>
      <c r="D165" s="226" t="s">
        <v>130</v>
      </c>
      <c r="E165" s="237" t="s">
        <v>19</v>
      </c>
      <c r="F165" s="238" t="s">
        <v>205</v>
      </c>
      <c r="G165" s="236"/>
      <c r="H165" s="239">
        <v>-1388.7180000000001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5" t="s">
        <v>130</v>
      </c>
      <c r="AU165" s="245" t="s">
        <v>82</v>
      </c>
      <c r="AV165" s="14" t="s">
        <v>82</v>
      </c>
      <c r="AW165" s="14" t="s">
        <v>35</v>
      </c>
      <c r="AX165" s="14" t="s">
        <v>73</v>
      </c>
      <c r="AY165" s="245" t="s">
        <v>119</v>
      </c>
    </row>
    <row r="166" s="14" customFormat="1">
      <c r="A166" s="14"/>
      <c r="B166" s="235"/>
      <c r="C166" s="236"/>
      <c r="D166" s="226" t="s">
        <v>130</v>
      </c>
      <c r="E166" s="237" t="s">
        <v>19</v>
      </c>
      <c r="F166" s="238" t="s">
        <v>206</v>
      </c>
      <c r="G166" s="236"/>
      <c r="H166" s="239">
        <v>-32.777999999999999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5" t="s">
        <v>130</v>
      </c>
      <c r="AU166" s="245" t="s">
        <v>82</v>
      </c>
      <c r="AV166" s="14" t="s">
        <v>82</v>
      </c>
      <c r="AW166" s="14" t="s">
        <v>35</v>
      </c>
      <c r="AX166" s="14" t="s">
        <v>73</v>
      </c>
      <c r="AY166" s="245" t="s">
        <v>119</v>
      </c>
    </row>
    <row r="167" s="15" customFormat="1">
      <c r="A167" s="15"/>
      <c r="B167" s="246"/>
      <c r="C167" s="247"/>
      <c r="D167" s="226" t="s">
        <v>130</v>
      </c>
      <c r="E167" s="248" t="s">
        <v>19</v>
      </c>
      <c r="F167" s="249" t="s">
        <v>142</v>
      </c>
      <c r="G167" s="247"/>
      <c r="H167" s="250">
        <v>-1421.4960000000001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6" t="s">
        <v>130</v>
      </c>
      <c r="AU167" s="256" t="s">
        <v>82</v>
      </c>
      <c r="AV167" s="15" t="s">
        <v>143</v>
      </c>
      <c r="AW167" s="15" t="s">
        <v>35</v>
      </c>
      <c r="AX167" s="15" t="s">
        <v>73</v>
      </c>
      <c r="AY167" s="256" t="s">
        <v>119</v>
      </c>
    </row>
    <row r="168" s="16" customFormat="1">
      <c r="A168" s="16"/>
      <c r="B168" s="257"/>
      <c r="C168" s="258"/>
      <c r="D168" s="226" t="s">
        <v>130</v>
      </c>
      <c r="E168" s="259" t="s">
        <v>19</v>
      </c>
      <c r="F168" s="260" t="s">
        <v>148</v>
      </c>
      <c r="G168" s="258"/>
      <c r="H168" s="261">
        <v>2338.3619999999996</v>
      </c>
      <c r="I168" s="262"/>
      <c r="J168" s="258"/>
      <c r="K168" s="258"/>
      <c r="L168" s="263"/>
      <c r="M168" s="264"/>
      <c r="N168" s="265"/>
      <c r="O168" s="265"/>
      <c r="P168" s="265"/>
      <c r="Q168" s="265"/>
      <c r="R168" s="265"/>
      <c r="S168" s="265"/>
      <c r="T168" s="26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67" t="s">
        <v>130</v>
      </c>
      <c r="AU168" s="267" t="s">
        <v>82</v>
      </c>
      <c r="AV168" s="16" t="s">
        <v>126</v>
      </c>
      <c r="AW168" s="16" t="s">
        <v>35</v>
      </c>
      <c r="AX168" s="16" t="s">
        <v>80</v>
      </c>
      <c r="AY168" s="267" t="s">
        <v>119</v>
      </c>
    </row>
    <row r="169" s="2" customFormat="1" ht="37.8" customHeight="1">
      <c r="A169" s="40"/>
      <c r="B169" s="41"/>
      <c r="C169" s="206" t="s">
        <v>207</v>
      </c>
      <c r="D169" s="206" t="s">
        <v>121</v>
      </c>
      <c r="E169" s="207" t="s">
        <v>208</v>
      </c>
      <c r="F169" s="208" t="s">
        <v>209</v>
      </c>
      <c r="G169" s="209" t="s">
        <v>135</v>
      </c>
      <c r="H169" s="210">
        <v>33.039999999999999</v>
      </c>
      <c r="I169" s="211"/>
      <c r="J169" s="212">
        <f>ROUND(I169*H169,2)</f>
        <v>0</v>
      </c>
      <c r="K169" s="208" t="s">
        <v>125</v>
      </c>
      <c r="L169" s="46"/>
      <c r="M169" s="213" t="s">
        <v>19</v>
      </c>
      <c r="N169" s="214" t="s">
        <v>44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126</v>
      </c>
      <c r="AT169" s="217" t="s">
        <v>121</v>
      </c>
      <c r="AU169" s="217" t="s">
        <v>82</v>
      </c>
      <c r="AY169" s="19" t="s">
        <v>119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80</v>
      </c>
      <c r="BK169" s="218">
        <f>ROUND(I169*H169,2)</f>
        <v>0</v>
      </c>
      <c r="BL169" s="19" t="s">
        <v>126</v>
      </c>
      <c r="BM169" s="217" t="s">
        <v>210</v>
      </c>
    </row>
    <row r="170" s="2" customFormat="1">
      <c r="A170" s="40"/>
      <c r="B170" s="41"/>
      <c r="C170" s="42"/>
      <c r="D170" s="219" t="s">
        <v>128</v>
      </c>
      <c r="E170" s="42"/>
      <c r="F170" s="220" t="s">
        <v>211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128</v>
      </c>
      <c r="AU170" s="19" t="s">
        <v>82</v>
      </c>
    </row>
    <row r="171" s="13" customFormat="1">
      <c r="A171" s="13"/>
      <c r="B171" s="224"/>
      <c r="C171" s="225"/>
      <c r="D171" s="226" t="s">
        <v>130</v>
      </c>
      <c r="E171" s="227" t="s">
        <v>19</v>
      </c>
      <c r="F171" s="228" t="s">
        <v>131</v>
      </c>
      <c r="G171" s="225"/>
      <c r="H171" s="227" t="s">
        <v>19</v>
      </c>
      <c r="I171" s="229"/>
      <c r="J171" s="225"/>
      <c r="K171" s="225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130</v>
      </c>
      <c r="AU171" s="234" t="s">
        <v>82</v>
      </c>
      <c r="AV171" s="13" t="s">
        <v>80</v>
      </c>
      <c r="AW171" s="13" t="s">
        <v>35</v>
      </c>
      <c r="AX171" s="13" t="s">
        <v>73</v>
      </c>
      <c r="AY171" s="234" t="s">
        <v>119</v>
      </c>
    </row>
    <row r="172" s="14" customFormat="1">
      <c r="A172" s="14"/>
      <c r="B172" s="235"/>
      <c r="C172" s="236"/>
      <c r="D172" s="226" t="s">
        <v>130</v>
      </c>
      <c r="E172" s="237" t="s">
        <v>19</v>
      </c>
      <c r="F172" s="238" t="s">
        <v>212</v>
      </c>
      <c r="G172" s="236"/>
      <c r="H172" s="239">
        <v>33.039999999999999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130</v>
      </c>
      <c r="AU172" s="245" t="s">
        <v>82</v>
      </c>
      <c r="AV172" s="14" t="s">
        <v>82</v>
      </c>
      <c r="AW172" s="14" t="s">
        <v>35</v>
      </c>
      <c r="AX172" s="14" t="s">
        <v>80</v>
      </c>
      <c r="AY172" s="245" t="s">
        <v>119</v>
      </c>
    </row>
    <row r="173" s="2" customFormat="1" ht="16.5" customHeight="1">
      <c r="A173" s="40"/>
      <c r="B173" s="41"/>
      <c r="C173" s="268" t="s">
        <v>213</v>
      </c>
      <c r="D173" s="268" t="s">
        <v>214</v>
      </c>
      <c r="E173" s="269" t="s">
        <v>215</v>
      </c>
      <c r="F173" s="270" t="s">
        <v>216</v>
      </c>
      <c r="G173" s="271" t="s">
        <v>198</v>
      </c>
      <c r="H173" s="272">
        <v>59.472000000000001</v>
      </c>
      <c r="I173" s="273"/>
      <c r="J173" s="274">
        <f>ROUND(I173*H173,2)</f>
        <v>0</v>
      </c>
      <c r="K173" s="270" t="s">
        <v>125</v>
      </c>
      <c r="L173" s="275"/>
      <c r="M173" s="276" t="s">
        <v>19</v>
      </c>
      <c r="N173" s="277" t="s">
        <v>44</v>
      </c>
      <c r="O173" s="86"/>
      <c r="P173" s="215">
        <f>O173*H173</f>
        <v>0</v>
      </c>
      <c r="Q173" s="215">
        <v>1</v>
      </c>
      <c r="R173" s="215">
        <f>Q173*H173</f>
        <v>59.472000000000001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190</v>
      </c>
      <c r="AT173" s="217" t="s">
        <v>214</v>
      </c>
      <c r="AU173" s="217" t="s">
        <v>82</v>
      </c>
      <c r="AY173" s="19" t="s">
        <v>119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80</v>
      </c>
      <c r="BK173" s="218">
        <f>ROUND(I173*H173,2)</f>
        <v>0</v>
      </c>
      <c r="BL173" s="19" t="s">
        <v>126</v>
      </c>
      <c r="BM173" s="217" t="s">
        <v>217</v>
      </c>
    </row>
    <row r="174" s="14" customFormat="1">
      <c r="A174" s="14"/>
      <c r="B174" s="235"/>
      <c r="C174" s="236"/>
      <c r="D174" s="226" t="s">
        <v>130</v>
      </c>
      <c r="E174" s="237" t="s">
        <v>19</v>
      </c>
      <c r="F174" s="238" t="s">
        <v>218</v>
      </c>
      <c r="G174" s="236"/>
      <c r="H174" s="239">
        <v>59.472000000000001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5" t="s">
        <v>130</v>
      </c>
      <c r="AU174" s="245" t="s">
        <v>82</v>
      </c>
      <c r="AV174" s="14" t="s">
        <v>82</v>
      </c>
      <c r="AW174" s="14" t="s">
        <v>35</v>
      </c>
      <c r="AX174" s="14" t="s">
        <v>80</v>
      </c>
      <c r="AY174" s="245" t="s">
        <v>119</v>
      </c>
    </row>
    <row r="175" s="2" customFormat="1" ht="21.75" customHeight="1">
      <c r="A175" s="40"/>
      <c r="B175" s="41"/>
      <c r="C175" s="206" t="s">
        <v>219</v>
      </c>
      <c r="D175" s="206" t="s">
        <v>121</v>
      </c>
      <c r="E175" s="207" t="s">
        <v>220</v>
      </c>
      <c r="F175" s="208" t="s">
        <v>221</v>
      </c>
      <c r="G175" s="209" t="s">
        <v>124</v>
      </c>
      <c r="H175" s="210">
        <v>2451</v>
      </c>
      <c r="I175" s="211"/>
      <c r="J175" s="212">
        <f>ROUND(I175*H175,2)</f>
        <v>0</v>
      </c>
      <c r="K175" s="208" t="s">
        <v>125</v>
      </c>
      <c r="L175" s="46"/>
      <c r="M175" s="213" t="s">
        <v>19</v>
      </c>
      <c r="N175" s="214" t="s">
        <v>44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126</v>
      </c>
      <c r="AT175" s="217" t="s">
        <v>121</v>
      </c>
      <c r="AU175" s="217" t="s">
        <v>82</v>
      </c>
      <c r="AY175" s="19" t="s">
        <v>119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80</v>
      </c>
      <c r="BK175" s="218">
        <f>ROUND(I175*H175,2)</f>
        <v>0</v>
      </c>
      <c r="BL175" s="19" t="s">
        <v>126</v>
      </c>
      <c r="BM175" s="217" t="s">
        <v>222</v>
      </c>
    </row>
    <row r="176" s="2" customFormat="1">
      <c r="A176" s="40"/>
      <c r="B176" s="41"/>
      <c r="C176" s="42"/>
      <c r="D176" s="219" t="s">
        <v>128</v>
      </c>
      <c r="E176" s="42"/>
      <c r="F176" s="220" t="s">
        <v>223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128</v>
      </c>
      <c r="AU176" s="19" t="s">
        <v>82</v>
      </c>
    </row>
    <row r="177" s="13" customFormat="1">
      <c r="A177" s="13"/>
      <c r="B177" s="224"/>
      <c r="C177" s="225"/>
      <c r="D177" s="226" t="s">
        <v>130</v>
      </c>
      <c r="E177" s="227" t="s">
        <v>19</v>
      </c>
      <c r="F177" s="228" t="s">
        <v>138</v>
      </c>
      <c r="G177" s="225"/>
      <c r="H177" s="227" t="s">
        <v>19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130</v>
      </c>
      <c r="AU177" s="234" t="s">
        <v>82</v>
      </c>
      <c r="AV177" s="13" t="s">
        <v>80</v>
      </c>
      <c r="AW177" s="13" t="s">
        <v>35</v>
      </c>
      <c r="AX177" s="13" t="s">
        <v>73</v>
      </c>
      <c r="AY177" s="234" t="s">
        <v>119</v>
      </c>
    </row>
    <row r="178" s="14" customFormat="1">
      <c r="A178" s="14"/>
      <c r="B178" s="235"/>
      <c r="C178" s="236"/>
      <c r="D178" s="226" t="s">
        <v>130</v>
      </c>
      <c r="E178" s="237" t="s">
        <v>19</v>
      </c>
      <c r="F178" s="238" t="s">
        <v>224</v>
      </c>
      <c r="G178" s="236"/>
      <c r="H178" s="239">
        <v>2190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130</v>
      </c>
      <c r="AU178" s="245" t="s">
        <v>82</v>
      </c>
      <c r="AV178" s="14" t="s">
        <v>82</v>
      </c>
      <c r="AW178" s="14" t="s">
        <v>35</v>
      </c>
      <c r="AX178" s="14" t="s">
        <v>73</v>
      </c>
      <c r="AY178" s="245" t="s">
        <v>119</v>
      </c>
    </row>
    <row r="179" s="14" customFormat="1">
      <c r="A179" s="14"/>
      <c r="B179" s="235"/>
      <c r="C179" s="236"/>
      <c r="D179" s="226" t="s">
        <v>130</v>
      </c>
      <c r="E179" s="237" t="s">
        <v>19</v>
      </c>
      <c r="F179" s="238" t="s">
        <v>225</v>
      </c>
      <c r="G179" s="236"/>
      <c r="H179" s="239">
        <v>55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130</v>
      </c>
      <c r="AU179" s="245" t="s">
        <v>82</v>
      </c>
      <c r="AV179" s="14" t="s">
        <v>82</v>
      </c>
      <c r="AW179" s="14" t="s">
        <v>35</v>
      </c>
      <c r="AX179" s="14" t="s">
        <v>73</v>
      </c>
      <c r="AY179" s="245" t="s">
        <v>119</v>
      </c>
    </row>
    <row r="180" s="14" customFormat="1">
      <c r="A180" s="14"/>
      <c r="B180" s="235"/>
      <c r="C180" s="236"/>
      <c r="D180" s="226" t="s">
        <v>130</v>
      </c>
      <c r="E180" s="237" t="s">
        <v>19</v>
      </c>
      <c r="F180" s="238" t="s">
        <v>226</v>
      </c>
      <c r="G180" s="236"/>
      <c r="H180" s="239">
        <v>206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130</v>
      </c>
      <c r="AU180" s="245" t="s">
        <v>82</v>
      </c>
      <c r="AV180" s="14" t="s">
        <v>82</v>
      </c>
      <c r="AW180" s="14" t="s">
        <v>35</v>
      </c>
      <c r="AX180" s="14" t="s">
        <v>73</v>
      </c>
      <c r="AY180" s="245" t="s">
        <v>119</v>
      </c>
    </row>
    <row r="181" s="16" customFormat="1">
      <c r="A181" s="16"/>
      <c r="B181" s="257"/>
      <c r="C181" s="258"/>
      <c r="D181" s="226" t="s">
        <v>130</v>
      </c>
      <c r="E181" s="259" t="s">
        <v>19</v>
      </c>
      <c r="F181" s="260" t="s">
        <v>148</v>
      </c>
      <c r="G181" s="258"/>
      <c r="H181" s="261">
        <v>2451</v>
      </c>
      <c r="I181" s="262"/>
      <c r="J181" s="258"/>
      <c r="K181" s="258"/>
      <c r="L181" s="263"/>
      <c r="M181" s="264"/>
      <c r="N181" s="265"/>
      <c r="O181" s="265"/>
      <c r="P181" s="265"/>
      <c r="Q181" s="265"/>
      <c r="R181" s="265"/>
      <c r="S181" s="265"/>
      <c r="T181" s="26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T181" s="267" t="s">
        <v>130</v>
      </c>
      <c r="AU181" s="267" t="s">
        <v>82</v>
      </c>
      <c r="AV181" s="16" t="s">
        <v>126</v>
      </c>
      <c r="AW181" s="16" t="s">
        <v>35</v>
      </c>
      <c r="AX181" s="16" t="s">
        <v>80</v>
      </c>
      <c r="AY181" s="267" t="s">
        <v>119</v>
      </c>
    </row>
    <row r="182" s="12" customFormat="1" ht="22.8" customHeight="1">
      <c r="A182" s="12"/>
      <c r="B182" s="190"/>
      <c r="C182" s="191"/>
      <c r="D182" s="192" t="s">
        <v>72</v>
      </c>
      <c r="E182" s="204" t="s">
        <v>143</v>
      </c>
      <c r="F182" s="204" t="s">
        <v>227</v>
      </c>
      <c r="G182" s="191"/>
      <c r="H182" s="191"/>
      <c r="I182" s="194"/>
      <c r="J182" s="205">
        <f>BK182</f>
        <v>0</v>
      </c>
      <c r="K182" s="191"/>
      <c r="L182" s="196"/>
      <c r="M182" s="197"/>
      <c r="N182" s="198"/>
      <c r="O182" s="198"/>
      <c r="P182" s="199">
        <f>SUM(P183:P204)</f>
        <v>0</v>
      </c>
      <c r="Q182" s="198"/>
      <c r="R182" s="199">
        <f>SUM(R183:R204)</f>
        <v>52.736487600000004</v>
      </c>
      <c r="S182" s="198"/>
      <c r="T182" s="200">
        <f>SUM(T183:T204)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1" t="s">
        <v>80</v>
      </c>
      <c r="AT182" s="202" t="s">
        <v>72</v>
      </c>
      <c r="AU182" s="202" t="s">
        <v>80</v>
      </c>
      <c r="AY182" s="201" t="s">
        <v>119</v>
      </c>
      <c r="BK182" s="203">
        <f>SUM(BK183:BK204)</f>
        <v>0</v>
      </c>
    </row>
    <row r="183" s="2" customFormat="1" ht="16.5" customHeight="1">
      <c r="A183" s="40"/>
      <c r="B183" s="41"/>
      <c r="C183" s="206" t="s">
        <v>228</v>
      </c>
      <c r="D183" s="206" t="s">
        <v>121</v>
      </c>
      <c r="E183" s="207" t="s">
        <v>229</v>
      </c>
      <c r="F183" s="208" t="s">
        <v>230</v>
      </c>
      <c r="G183" s="209" t="s">
        <v>231</v>
      </c>
      <c r="H183" s="210">
        <v>40</v>
      </c>
      <c r="I183" s="211"/>
      <c r="J183" s="212">
        <f>ROUND(I183*H183,2)</f>
        <v>0</v>
      </c>
      <c r="K183" s="208" t="s">
        <v>125</v>
      </c>
      <c r="L183" s="46"/>
      <c r="M183" s="213" t="s">
        <v>19</v>
      </c>
      <c r="N183" s="214" t="s">
        <v>44</v>
      </c>
      <c r="O183" s="86"/>
      <c r="P183" s="215">
        <f>O183*H183</f>
        <v>0</v>
      </c>
      <c r="Q183" s="215">
        <v>0.24127199999999999</v>
      </c>
      <c r="R183" s="215">
        <f>Q183*H183</f>
        <v>9.650879999999999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126</v>
      </c>
      <c r="AT183" s="217" t="s">
        <v>121</v>
      </c>
      <c r="AU183" s="217" t="s">
        <v>82</v>
      </c>
      <c r="AY183" s="19" t="s">
        <v>119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80</v>
      </c>
      <c r="BK183" s="218">
        <f>ROUND(I183*H183,2)</f>
        <v>0</v>
      </c>
      <c r="BL183" s="19" t="s">
        <v>126</v>
      </c>
      <c r="BM183" s="217" t="s">
        <v>232</v>
      </c>
    </row>
    <row r="184" s="2" customFormat="1">
      <c r="A184" s="40"/>
      <c r="B184" s="41"/>
      <c r="C184" s="42"/>
      <c r="D184" s="219" t="s">
        <v>128</v>
      </c>
      <c r="E184" s="42"/>
      <c r="F184" s="220" t="s">
        <v>233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128</v>
      </c>
      <c r="AU184" s="19" t="s">
        <v>82</v>
      </c>
    </row>
    <row r="185" s="13" customFormat="1">
      <c r="A185" s="13"/>
      <c r="B185" s="224"/>
      <c r="C185" s="225"/>
      <c r="D185" s="226" t="s">
        <v>130</v>
      </c>
      <c r="E185" s="227" t="s">
        <v>19</v>
      </c>
      <c r="F185" s="228" t="s">
        <v>131</v>
      </c>
      <c r="G185" s="225"/>
      <c r="H185" s="227" t="s">
        <v>19</v>
      </c>
      <c r="I185" s="229"/>
      <c r="J185" s="225"/>
      <c r="K185" s="225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130</v>
      </c>
      <c r="AU185" s="234" t="s">
        <v>82</v>
      </c>
      <c r="AV185" s="13" t="s">
        <v>80</v>
      </c>
      <c r="AW185" s="13" t="s">
        <v>35</v>
      </c>
      <c r="AX185" s="13" t="s">
        <v>73</v>
      </c>
      <c r="AY185" s="234" t="s">
        <v>119</v>
      </c>
    </row>
    <row r="186" s="14" customFormat="1">
      <c r="A186" s="14"/>
      <c r="B186" s="235"/>
      <c r="C186" s="236"/>
      <c r="D186" s="226" t="s">
        <v>130</v>
      </c>
      <c r="E186" s="237" t="s">
        <v>19</v>
      </c>
      <c r="F186" s="238" t="s">
        <v>234</v>
      </c>
      <c r="G186" s="236"/>
      <c r="H186" s="239">
        <v>20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5" t="s">
        <v>130</v>
      </c>
      <c r="AU186" s="245" t="s">
        <v>82</v>
      </c>
      <c r="AV186" s="14" t="s">
        <v>82</v>
      </c>
      <c r="AW186" s="14" t="s">
        <v>35</v>
      </c>
      <c r="AX186" s="14" t="s">
        <v>73</v>
      </c>
      <c r="AY186" s="245" t="s">
        <v>119</v>
      </c>
    </row>
    <row r="187" s="14" customFormat="1">
      <c r="A187" s="14"/>
      <c r="B187" s="235"/>
      <c r="C187" s="236"/>
      <c r="D187" s="226" t="s">
        <v>130</v>
      </c>
      <c r="E187" s="237" t="s">
        <v>19</v>
      </c>
      <c r="F187" s="238" t="s">
        <v>235</v>
      </c>
      <c r="G187" s="236"/>
      <c r="H187" s="239">
        <v>20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5" t="s">
        <v>130</v>
      </c>
      <c r="AU187" s="245" t="s">
        <v>82</v>
      </c>
      <c r="AV187" s="14" t="s">
        <v>82</v>
      </c>
      <c r="AW187" s="14" t="s">
        <v>35</v>
      </c>
      <c r="AX187" s="14" t="s">
        <v>73</v>
      </c>
      <c r="AY187" s="245" t="s">
        <v>119</v>
      </c>
    </row>
    <row r="188" s="16" customFormat="1">
      <c r="A188" s="16"/>
      <c r="B188" s="257"/>
      <c r="C188" s="258"/>
      <c r="D188" s="226" t="s">
        <v>130</v>
      </c>
      <c r="E188" s="259" t="s">
        <v>19</v>
      </c>
      <c r="F188" s="260" t="s">
        <v>148</v>
      </c>
      <c r="G188" s="258"/>
      <c r="H188" s="261">
        <v>40</v>
      </c>
      <c r="I188" s="262"/>
      <c r="J188" s="258"/>
      <c r="K188" s="258"/>
      <c r="L188" s="263"/>
      <c r="M188" s="264"/>
      <c r="N188" s="265"/>
      <c r="O188" s="265"/>
      <c r="P188" s="265"/>
      <c r="Q188" s="265"/>
      <c r="R188" s="265"/>
      <c r="S188" s="265"/>
      <c r="T188" s="26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67" t="s">
        <v>130</v>
      </c>
      <c r="AU188" s="267" t="s">
        <v>82</v>
      </c>
      <c r="AV188" s="16" t="s">
        <v>126</v>
      </c>
      <c r="AW188" s="16" t="s">
        <v>35</v>
      </c>
      <c r="AX188" s="16" t="s">
        <v>80</v>
      </c>
      <c r="AY188" s="267" t="s">
        <v>119</v>
      </c>
    </row>
    <row r="189" s="2" customFormat="1" ht="16.5" customHeight="1">
      <c r="A189" s="40"/>
      <c r="B189" s="41"/>
      <c r="C189" s="268" t="s">
        <v>236</v>
      </c>
      <c r="D189" s="268" t="s">
        <v>214</v>
      </c>
      <c r="E189" s="269" t="s">
        <v>237</v>
      </c>
      <c r="F189" s="270" t="s">
        <v>238</v>
      </c>
      <c r="G189" s="271" t="s">
        <v>239</v>
      </c>
      <c r="H189" s="272">
        <v>150</v>
      </c>
      <c r="I189" s="273"/>
      <c r="J189" s="274">
        <f>ROUND(I189*H189,2)</f>
        <v>0</v>
      </c>
      <c r="K189" s="270" t="s">
        <v>125</v>
      </c>
      <c r="L189" s="275"/>
      <c r="M189" s="276" t="s">
        <v>19</v>
      </c>
      <c r="N189" s="277" t="s">
        <v>44</v>
      </c>
      <c r="O189" s="86"/>
      <c r="P189" s="215">
        <f>O189*H189</f>
        <v>0</v>
      </c>
      <c r="Q189" s="215">
        <v>0.036499999999999998</v>
      </c>
      <c r="R189" s="215">
        <f>Q189*H189</f>
        <v>5.4749999999999996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190</v>
      </c>
      <c r="AT189" s="217" t="s">
        <v>214</v>
      </c>
      <c r="AU189" s="217" t="s">
        <v>82</v>
      </c>
      <c r="AY189" s="19" t="s">
        <v>119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80</v>
      </c>
      <c r="BK189" s="218">
        <f>ROUND(I189*H189,2)</f>
        <v>0</v>
      </c>
      <c r="BL189" s="19" t="s">
        <v>126</v>
      </c>
      <c r="BM189" s="217" t="s">
        <v>240</v>
      </c>
    </row>
    <row r="190" s="13" customFormat="1">
      <c r="A190" s="13"/>
      <c r="B190" s="224"/>
      <c r="C190" s="225"/>
      <c r="D190" s="226" t="s">
        <v>130</v>
      </c>
      <c r="E190" s="227" t="s">
        <v>19</v>
      </c>
      <c r="F190" s="228" t="s">
        <v>131</v>
      </c>
      <c r="G190" s="225"/>
      <c r="H190" s="227" t="s">
        <v>19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130</v>
      </c>
      <c r="AU190" s="234" t="s">
        <v>82</v>
      </c>
      <c r="AV190" s="13" t="s">
        <v>80</v>
      </c>
      <c r="AW190" s="13" t="s">
        <v>35</v>
      </c>
      <c r="AX190" s="13" t="s">
        <v>73</v>
      </c>
      <c r="AY190" s="234" t="s">
        <v>119</v>
      </c>
    </row>
    <row r="191" s="14" customFormat="1">
      <c r="A191" s="14"/>
      <c r="B191" s="235"/>
      <c r="C191" s="236"/>
      <c r="D191" s="226" t="s">
        <v>130</v>
      </c>
      <c r="E191" s="237" t="s">
        <v>19</v>
      </c>
      <c r="F191" s="238" t="s">
        <v>234</v>
      </c>
      <c r="G191" s="236"/>
      <c r="H191" s="239">
        <v>20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5" t="s">
        <v>130</v>
      </c>
      <c r="AU191" s="245" t="s">
        <v>82</v>
      </c>
      <c r="AV191" s="14" t="s">
        <v>82</v>
      </c>
      <c r="AW191" s="14" t="s">
        <v>35</v>
      </c>
      <c r="AX191" s="14" t="s">
        <v>80</v>
      </c>
      <c r="AY191" s="245" t="s">
        <v>119</v>
      </c>
    </row>
    <row r="192" s="14" customFormat="1">
      <c r="A192" s="14"/>
      <c r="B192" s="235"/>
      <c r="C192" s="236"/>
      <c r="D192" s="226" t="s">
        <v>130</v>
      </c>
      <c r="E192" s="236"/>
      <c r="F192" s="238" t="s">
        <v>241</v>
      </c>
      <c r="G192" s="236"/>
      <c r="H192" s="239">
        <v>150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130</v>
      </c>
      <c r="AU192" s="245" t="s">
        <v>82</v>
      </c>
      <c r="AV192" s="14" t="s">
        <v>82</v>
      </c>
      <c r="AW192" s="14" t="s">
        <v>4</v>
      </c>
      <c r="AX192" s="14" t="s">
        <v>80</v>
      </c>
      <c r="AY192" s="245" t="s">
        <v>119</v>
      </c>
    </row>
    <row r="193" s="2" customFormat="1" ht="16.5" customHeight="1">
      <c r="A193" s="40"/>
      <c r="B193" s="41"/>
      <c r="C193" s="268" t="s">
        <v>8</v>
      </c>
      <c r="D193" s="268" t="s">
        <v>214</v>
      </c>
      <c r="E193" s="269" t="s">
        <v>242</v>
      </c>
      <c r="F193" s="270" t="s">
        <v>243</v>
      </c>
      <c r="G193" s="271" t="s">
        <v>239</v>
      </c>
      <c r="H193" s="272">
        <v>150</v>
      </c>
      <c r="I193" s="273"/>
      <c r="J193" s="274">
        <f>ROUND(I193*H193,2)</f>
        <v>0</v>
      </c>
      <c r="K193" s="270" t="s">
        <v>125</v>
      </c>
      <c r="L193" s="275"/>
      <c r="M193" s="276" t="s">
        <v>19</v>
      </c>
      <c r="N193" s="277" t="s">
        <v>44</v>
      </c>
      <c r="O193" s="86"/>
      <c r="P193" s="215">
        <f>O193*H193</f>
        <v>0</v>
      </c>
      <c r="Q193" s="215">
        <v>0.061499999999999999</v>
      </c>
      <c r="R193" s="215">
        <f>Q193*H193</f>
        <v>9.2249999999999996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190</v>
      </c>
      <c r="AT193" s="217" t="s">
        <v>214</v>
      </c>
      <c r="AU193" s="217" t="s">
        <v>82</v>
      </c>
      <c r="AY193" s="19" t="s">
        <v>119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80</v>
      </c>
      <c r="BK193" s="218">
        <f>ROUND(I193*H193,2)</f>
        <v>0</v>
      </c>
      <c r="BL193" s="19" t="s">
        <v>126</v>
      </c>
      <c r="BM193" s="217" t="s">
        <v>244</v>
      </c>
    </row>
    <row r="194" s="13" customFormat="1">
      <c r="A194" s="13"/>
      <c r="B194" s="224"/>
      <c r="C194" s="225"/>
      <c r="D194" s="226" t="s">
        <v>130</v>
      </c>
      <c r="E194" s="227" t="s">
        <v>19</v>
      </c>
      <c r="F194" s="228" t="s">
        <v>131</v>
      </c>
      <c r="G194" s="225"/>
      <c r="H194" s="227" t="s">
        <v>19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130</v>
      </c>
      <c r="AU194" s="234" t="s">
        <v>82</v>
      </c>
      <c r="AV194" s="13" t="s">
        <v>80</v>
      </c>
      <c r="AW194" s="13" t="s">
        <v>35</v>
      </c>
      <c r="AX194" s="13" t="s">
        <v>73</v>
      </c>
      <c r="AY194" s="234" t="s">
        <v>119</v>
      </c>
    </row>
    <row r="195" s="14" customFormat="1">
      <c r="A195" s="14"/>
      <c r="B195" s="235"/>
      <c r="C195" s="236"/>
      <c r="D195" s="226" t="s">
        <v>130</v>
      </c>
      <c r="E195" s="237" t="s">
        <v>19</v>
      </c>
      <c r="F195" s="238" t="s">
        <v>235</v>
      </c>
      <c r="G195" s="236"/>
      <c r="H195" s="239">
        <v>20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5" t="s">
        <v>130</v>
      </c>
      <c r="AU195" s="245" t="s">
        <v>82</v>
      </c>
      <c r="AV195" s="14" t="s">
        <v>82</v>
      </c>
      <c r="AW195" s="14" t="s">
        <v>35</v>
      </c>
      <c r="AX195" s="14" t="s">
        <v>80</v>
      </c>
      <c r="AY195" s="245" t="s">
        <v>119</v>
      </c>
    </row>
    <row r="196" s="14" customFormat="1">
      <c r="A196" s="14"/>
      <c r="B196" s="235"/>
      <c r="C196" s="236"/>
      <c r="D196" s="226" t="s">
        <v>130</v>
      </c>
      <c r="E196" s="236"/>
      <c r="F196" s="238" t="s">
        <v>241</v>
      </c>
      <c r="G196" s="236"/>
      <c r="H196" s="239">
        <v>150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130</v>
      </c>
      <c r="AU196" s="245" t="s">
        <v>82</v>
      </c>
      <c r="AV196" s="14" t="s">
        <v>82</v>
      </c>
      <c r="AW196" s="14" t="s">
        <v>4</v>
      </c>
      <c r="AX196" s="14" t="s">
        <v>80</v>
      </c>
      <c r="AY196" s="245" t="s">
        <v>119</v>
      </c>
    </row>
    <row r="197" s="2" customFormat="1" ht="16.5" customHeight="1">
      <c r="A197" s="40"/>
      <c r="B197" s="41"/>
      <c r="C197" s="206" t="s">
        <v>245</v>
      </c>
      <c r="D197" s="206" t="s">
        <v>121</v>
      </c>
      <c r="E197" s="207" t="s">
        <v>246</v>
      </c>
      <c r="F197" s="208" t="s">
        <v>247</v>
      </c>
      <c r="G197" s="209" t="s">
        <v>231</v>
      </c>
      <c r="H197" s="210">
        <v>27</v>
      </c>
      <c r="I197" s="211"/>
      <c r="J197" s="212">
        <f>ROUND(I197*H197,2)</f>
        <v>0</v>
      </c>
      <c r="K197" s="208" t="s">
        <v>125</v>
      </c>
      <c r="L197" s="46"/>
      <c r="M197" s="213" t="s">
        <v>19</v>
      </c>
      <c r="N197" s="214" t="s">
        <v>44</v>
      </c>
      <c r="O197" s="86"/>
      <c r="P197" s="215">
        <f>O197*H197</f>
        <v>0</v>
      </c>
      <c r="Q197" s="215">
        <v>0.29756880000000002</v>
      </c>
      <c r="R197" s="215">
        <f>Q197*H197</f>
        <v>8.0343575999999999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126</v>
      </c>
      <c r="AT197" s="217" t="s">
        <v>121</v>
      </c>
      <c r="AU197" s="217" t="s">
        <v>82</v>
      </c>
      <c r="AY197" s="19" t="s">
        <v>119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80</v>
      </c>
      <c r="BK197" s="218">
        <f>ROUND(I197*H197,2)</f>
        <v>0</v>
      </c>
      <c r="BL197" s="19" t="s">
        <v>126</v>
      </c>
      <c r="BM197" s="217" t="s">
        <v>248</v>
      </c>
    </row>
    <row r="198" s="2" customFormat="1">
      <c r="A198" s="40"/>
      <c r="B198" s="41"/>
      <c r="C198" s="42"/>
      <c r="D198" s="219" t="s">
        <v>128</v>
      </c>
      <c r="E198" s="42"/>
      <c r="F198" s="220" t="s">
        <v>249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128</v>
      </c>
      <c r="AU198" s="19" t="s">
        <v>82</v>
      </c>
    </row>
    <row r="199" s="13" customFormat="1">
      <c r="A199" s="13"/>
      <c r="B199" s="224"/>
      <c r="C199" s="225"/>
      <c r="D199" s="226" t="s">
        <v>130</v>
      </c>
      <c r="E199" s="227" t="s">
        <v>19</v>
      </c>
      <c r="F199" s="228" t="s">
        <v>131</v>
      </c>
      <c r="G199" s="225"/>
      <c r="H199" s="227" t="s">
        <v>19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130</v>
      </c>
      <c r="AU199" s="234" t="s">
        <v>82</v>
      </c>
      <c r="AV199" s="13" t="s">
        <v>80</v>
      </c>
      <c r="AW199" s="13" t="s">
        <v>35</v>
      </c>
      <c r="AX199" s="13" t="s">
        <v>73</v>
      </c>
      <c r="AY199" s="234" t="s">
        <v>119</v>
      </c>
    </row>
    <row r="200" s="14" customFormat="1">
      <c r="A200" s="14"/>
      <c r="B200" s="235"/>
      <c r="C200" s="236"/>
      <c r="D200" s="226" t="s">
        <v>130</v>
      </c>
      <c r="E200" s="237" t="s">
        <v>19</v>
      </c>
      <c r="F200" s="238" t="s">
        <v>250</v>
      </c>
      <c r="G200" s="236"/>
      <c r="H200" s="239">
        <v>27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5" t="s">
        <v>130</v>
      </c>
      <c r="AU200" s="245" t="s">
        <v>82</v>
      </c>
      <c r="AV200" s="14" t="s">
        <v>82</v>
      </c>
      <c r="AW200" s="14" t="s">
        <v>35</v>
      </c>
      <c r="AX200" s="14" t="s">
        <v>80</v>
      </c>
      <c r="AY200" s="245" t="s">
        <v>119</v>
      </c>
    </row>
    <row r="201" s="2" customFormat="1" ht="16.5" customHeight="1">
      <c r="A201" s="40"/>
      <c r="B201" s="41"/>
      <c r="C201" s="268" t="s">
        <v>251</v>
      </c>
      <c r="D201" s="268" t="s">
        <v>214</v>
      </c>
      <c r="E201" s="269" t="s">
        <v>252</v>
      </c>
      <c r="F201" s="270" t="s">
        <v>253</v>
      </c>
      <c r="G201" s="271" t="s">
        <v>239</v>
      </c>
      <c r="H201" s="272">
        <v>202.5</v>
      </c>
      <c r="I201" s="273"/>
      <c r="J201" s="274">
        <f>ROUND(I201*H201,2)</f>
        <v>0</v>
      </c>
      <c r="K201" s="270" t="s">
        <v>125</v>
      </c>
      <c r="L201" s="275"/>
      <c r="M201" s="276" t="s">
        <v>19</v>
      </c>
      <c r="N201" s="277" t="s">
        <v>44</v>
      </c>
      <c r="O201" s="86"/>
      <c r="P201" s="215">
        <f>O201*H201</f>
        <v>0</v>
      </c>
      <c r="Q201" s="215">
        <v>0.10050000000000001</v>
      </c>
      <c r="R201" s="215">
        <f>Q201*H201</f>
        <v>20.35125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190</v>
      </c>
      <c r="AT201" s="217" t="s">
        <v>214</v>
      </c>
      <c r="AU201" s="217" t="s">
        <v>82</v>
      </c>
      <c r="AY201" s="19" t="s">
        <v>119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80</v>
      </c>
      <c r="BK201" s="218">
        <f>ROUND(I201*H201,2)</f>
        <v>0</v>
      </c>
      <c r="BL201" s="19" t="s">
        <v>126</v>
      </c>
      <c r="BM201" s="217" t="s">
        <v>254</v>
      </c>
    </row>
    <row r="202" s="13" customFormat="1">
      <c r="A202" s="13"/>
      <c r="B202" s="224"/>
      <c r="C202" s="225"/>
      <c r="D202" s="226" t="s">
        <v>130</v>
      </c>
      <c r="E202" s="227" t="s">
        <v>19</v>
      </c>
      <c r="F202" s="228" t="s">
        <v>131</v>
      </c>
      <c r="G202" s="225"/>
      <c r="H202" s="227" t="s">
        <v>19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130</v>
      </c>
      <c r="AU202" s="234" t="s">
        <v>82</v>
      </c>
      <c r="AV202" s="13" t="s">
        <v>80</v>
      </c>
      <c r="AW202" s="13" t="s">
        <v>35</v>
      </c>
      <c r="AX202" s="13" t="s">
        <v>73</v>
      </c>
      <c r="AY202" s="234" t="s">
        <v>119</v>
      </c>
    </row>
    <row r="203" s="14" customFormat="1">
      <c r="A203" s="14"/>
      <c r="B203" s="235"/>
      <c r="C203" s="236"/>
      <c r="D203" s="226" t="s">
        <v>130</v>
      </c>
      <c r="E203" s="237" t="s">
        <v>19</v>
      </c>
      <c r="F203" s="238" t="s">
        <v>250</v>
      </c>
      <c r="G203" s="236"/>
      <c r="H203" s="239">
        <v>27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130</v>
      </c>
      <c r="AU203" s="245" t="s">
        <v>82</v>
      </c>
      <c r="AV203" s="14" t="s">
        <v>82</v>
      </c>
      <c r="AW203" s="14" t="s">
        <v>35</v>
      </c>
      <c r="AX203" s="14" t="s">
        <v>80</v>
      </c>
      <c r="AY203" s="245" t="s">
        <v>119</v>
      </c>
    </row>
    <row r="204" s="14" customFormat="1">
      <c r="A204" s="14"/>
      <c r="B204" s="235"/>
      <c r="C204" s="236"/>
      <c r="D204" s="226" t="s">
        <v>130</v>
      </c>
      <c r="E204" s="236"/>
      <c r="F204" s="238" t="s">
        <v>255</v>
      </c>
      <c r="G204" s="236"/>
      <c r="H204" s="239">
        <v>202.5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5" t="s">
        <v>130</v>
      </c>
      <c r="AU204" s="245" t="s">
        <v>82</v>
      </c>
      <c r="AV204" s="14" t="s">
        <v>82</v>
      </c>
      <c r="AW204" s="14" t="s">
        <v>4</v>
      </c>
      <c r="AX204" s="14" t="s">
        <v>80</v>
      </c>
      <c r="AY204" s="245" t="s">
        <v>119</v>
      </c>
    </row>
    <row r="205" s="12" customFormat="1" ht="22.8" customHeight="1">
      <c r="A205" s="12"/>
      <c r="B205" s="190"/>
      <c r="C205" s="191"/>
      <c r="D205" s="192" t="s">
        <v>72</v>
      </c>
      <c r="E205" s="204" t="s">
        <v>126</v>
      </c>
      <c r="F205" s="204" t="s">
        <v>256</v>
      </c>
      <c r="G205" s="191"/>
      <c r="H205" s="191"/>
      <c r="I205" s="194"/>
      <c r="J205" s="205">
        <f>BK205</f>
        <v>0</v>
      </c>
      <c r="K205" s="191"/>
      <c r="L205" s="196"/>
      <c r="M205" s="197"/>
      <c r="N205" s="198"/>
      <c r="O205" s="198"/>
      <c r="P205" s="199">
        <f>SUM(P206:P209)</f>
        <v>0</v>
      </c>
      <c r="Q205" s="198"/>
      <c r="R205" s="199">
        <f>SUM(R206:R209)</f>
        <v>0</v>
      </c>
      <c r="S205" s="198"/>
      <c r="T205" s="200">
        <f>SUM(T206:T209)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1" t="s">
        <v>80</v>
      </c>
      <c r="AT205" s="202" t="s">
        <v>72</v>
      </c>
      <c r="AU205" s="202" t="s">
        <v>80</v>
      </c>
      <c r="AY205" s="201" t="s">
        <v>119</v>
      </c>
      <c r="BK205" s="203">
        <f>SUM(BK206:BK209)</f>
        <v>0</v>
      </c>
    </row>
    <row r="206" s="2" customFormat="1" ht="16.5" customHeight="1">
      <c r="A206" s="40"/>
      <c r="B206" s="41"/>
      <c r="C206" s="206" t="s">
        <v>257</v>
      </c>
      <c r="D206" s="206" t="s">
        <v>121</v>
      </c>
      <c r="E206" s="207" t="s">
        <v>258</v>
      </c>
      <c r="F206" s="208" t="s">
        <v>259</v>
      </c>
      <c r="G206" s="209" t="s">
        <v>135</v>
      </c>
      <c r="H206" s="210">
        <v>1.1799999999999999</v>
      </c>
      <c r="I206" s="211"/>
      <c r="J206" s="212">
        <f>ROUND(I206*H206,2)</f>
        <v>0</v>
      </c>
      <c r="K206" s="208" t="s">
        <v>125</v>
      </c>
      <c r="L206" s="46"/>
      <c r="M206" s="213" t="s">
        <v>19</v>
      </c>
      <c r="N206" s="214" t="s">
        <v>44</v>
      </c>
      <c r="O206" s="86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126</v>
      </c>
      <c r="AT206" s="217" t="s">
        <v>121</v>
      </c>
      <c r="AU206" s="217" t="s">
        <v>82</v>
      </c>
      <c r="AY206" s="19" t="s">
        <v>119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80</v>
      </c>
      <c r="BK206" s="218">
        <f>ROUND(I206*H206,2)</f>
        <v>0</v>
      </c>
      <c r="BL206" s="19" t="s">
        <v>126</v>
      </c>
      <c r="BM206" s="217" t="s">
        <v>260</v>
      </c>
    </row>
    <row r="207" s="2" customFormat="1">
      <c r="A207" s="40"/>
      <c r="B207" s="41"/>
      <c r="C207" s="42"/>
      <c r="D207" s="219" t="s">
        <v>128</v>
      </c>
      <c r="E207" s="42"/>
      <c r="F207" s="220" t="s">
        <v>261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128</v>
      </c>
      <c r="AU207" s="19" t="s">
        <v>82</v>
      </c>
    </row>
    <row r="208" s="13" customFormat="1">
      <c r="A208" s="13"/>
      <c r="B208" s="224"/>
      <c r="C208" s="225"/>
      <c r="D208" s="226" t="s">
        <v>130</v>
      </c>
      <c r="E208" s="227" t="s">
        <v>19</v>
      </c>
      <c r="F208" s="228" t="s">
        <v>131</v>
      </c>
      <c r="G208" s="225"/>
      <c r="H208" s="227" t="s">
        <v>19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130</v>
      </c>
      <c r="AU208" s="234" t="s">
        <v>82</v>
      </c>
      <c r="AV208" s="13" t="s">
        <v>80</v>
      </c>
      <c r="AW208" s="13" t="s">
        <v>35</v>
      </c>
      <c r="AX208" s="13" t="s">
        <v>73</v>
      </c>
      <c r="AY208" s="234" t="s">
        <v>119</v>
      </c>
    </row>
    <row r="209" s="14" customFormat="1">
      <c r="A209" s="14"/>
      <c r="B209" s="235"/>
      <c r="C209" s="236"/>
      <c r="D209" s="226" t="s">
        <v>130</v>
      </c>
      <c r="E209" s="237" t="s">
        <v>19</v>
      </c>
      <c r="F209" s="238" t="s">
        <v>262</v>
      </c>
      <c r="G209" s="236"/>
      <c r="H209" s="239">
        <v>1.1799999999999999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5" t="s">
        <v>130</v>
      </c>
      <c r="AU209" s="245" t="s">
        <v>82</v>
      </c>
      <c r="AV209" s="14" t="s">
        <v>82</v>
      </c>
      <c r="AW209" s="14" t="s">
        <v>35</v>
      </c>
      <c r="AX209" s="14" t="s">
        <v>80</v>
      </c>
      <c r="AY209" s="245" t="s">
        <v>119</v>
      </c>
    </row>
    <row r="210" s="12" customFormat="1" ht="22.8" customHeight="1">
      <c r="A210" s="12"/>
      <c r="B210" s="190"/>
      <c r="C210" s="191"/>
      <c r="D210" s="192" t="s">
        <v>72</v>
      </c>
      <c r="E210" s="204" t="s">
        <v>159</v>
      </c>
      <c r="F210" s="204" t="s">
        <v>263</v>
      </c>
      <c r="G210" s="191"/>
      <c r="H210" s="191"/>
      <c r="I210" s="194"/>
      <c r="J210" s="205">
        <f>BK210</f>
        <v>0</v>
      </c>
      <c r="K210" s="191"/>
      <c r="L210" s="196"/>
      <c r="M210" s="197"/>
      <c r="N210" s="198"/>
      <c r="O210" s="198"/>
      <c r="P210" s="199">
        <f>SUM(P211:P233)</f>
        <v>0</v>
      </c>
      <c r="Q210" s="198"/>
      <c r="R210" s="199">
        <f>SUM(R211:R233)</f>
        <v>0</v>
      </c>
      <c r="S210" s="198"/>
      <c r="T210" s="200">
        <f>SUM(T211:T233)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1" t="s">
        <v>80</v>
      </c>
      <c r="AT210" s="202" t="s">
        <v>72</v>
      </c>
      <c r="AU210" s="202" t="s">
        <v>80</v>
      </c>
      <c r="AY210" s="201" t="s">
        <v>119</v>
      </c>
      <c r="BK210" s="203">
        <f>SUM(BK211:BK233)</f>
        <v>0</v>
      </c>
    </row>
    <row r="211" s="2" customFormat="1" ht="21.75" customHeight="1">
      <c r="A211" s="40"/>
      <c r="B211" s="41"/>
      <c r="C211" s="206" t="s">
        <v>264</v>
      </c>
      <c r="D211" s="206" t="s">
        <v>121</v>
      </c>
      <c r="E211" s="207" t="s">
        <v>265</v>
      </c>
      <c r="F211" s="208" t="s">
        <v>266</v>
      </c>
      <c r="G211" s="209" t="s">
        <v>124</v>
      </c>
      <c r="H211" s="210">
        <v>2451</v>
      </c>
      <c r="I211" s="211"/>
      <c r="J211" s="212">
        <f>ROUND(I211*H211,2)</f>
        <v>0</v>
      </c>
      <c r="K211" s="208" t="s">
        <v>125</v>
      </c>
      <c r="L211" s="46"/>
      <c r="M211" s="213" t="s">
        <v>19</v>
      </c>
      <c r="N211" s="214" t="s">
        <v>44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126</v>
      </c>
      <c r="AT211" s="217" t="s">
        <v>121</v>
      </c>
      <c r="AU211" s="217" t="s">
        <v>82</v>
      </c>
      <c r="AY211" s="19" t="s">
        <v>119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80</v>
      </c>
      <c r="BK211" s="218">
        <f>ROUND(I211*H211,2)</f>
        <v>0</v>
      </c>
      <c r="BL211" s="19" t="s">
        <v>126</v>
      </c>
      <c r="BM211" s="217" t="s">
        <v>267</v>
      </c>
    </row>
    <row r="212" s="2" customFormat="1">
      <c r="A212" s="40"/>
      <c r="B212" s="41"/>
      <c r="C212" s="42"/>
      <c r="D212" s="219" t="s">
        <v>128</v>
      </c>
      <c r="E212" s="42"/>
      <c r="F212" s="220" t="s">
        <v>268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128</v>
      </c>
      <c r="AU212" s="19" t="s">
        <v>82</v>
      </c>
    </row>
    <row r="213" s="13" customFormat="1">
      <c r="A213" s="13"/>
      <c r="B213" s="224"/>
      <c r="C213" s="225"/>
      <c r="D213" s="226" t="s">
        <v>130</v>
      </c>
      <c r="E213" s="227" t="s">
        <v>19</v>
      </c>
      <c r="F213" s="228" t="s">
        <v>131</v>
      </c>
      <c r="G213" s="225"/>
      <c r="H213" s="227" t="s">
        <v>19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130</v>
      </c>
      <c r="AU213" s="234" t="s">
        <v>82</v>
      </c>
      <c r="AV213" s="13" t="s">
        <v>80</v>
      </c>
      <c r="AW213" s="13" t="s">
        <v>35</v>
      </c>
      <c r="AX213" s="13" t="s">
        <v>73</v>
      </c>
      <c r="AY213" s="234" t="s">
        <v>119</v>
      </c>
    </row>
    <row r="214" s="14" customFormat="1">
      <c r="A214" s="14"/>
      <c r="B214" s="235"/>
      <c r="C214" s="236"/>
      <c r="D214" s="226" t="s">
        <v>130</v>
      </c>
      <c r="E214" s="237" t="s">
        <v>19</v>
      </c>
      <c r="F214" s="238" t="s">
        <v>224</v>
      </c>
      <c r="G214" s="236"/>
      <c r="H214" s="239">
        <v>2190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5" t="s">
        <v>130</v>
      </c>
      <c r="AU214" s="245" t="s">
        <v>82</v>
      </c>
      <c r="AV214" s="14" t="s">
        <v>82</v>
      </c>
      <c r="AW214" s="14" t="s">
        <v>35</v>
      </c>
      <c r="AX214" s="14" t="s">
        <v>73</v>
      </c>
      <c r="AY214" s="245" t="s">
        <v>119</v>
      </c>
    </row>
    <row r="215" s="14" customFormat="1">
      <c r="A215" s="14"/>
      <c r="B215" s="235"/>
      <c r="C215" s="236"/>
      <c r="D215" s="226" t="s">
        <v>130</v>
      </c>
      <c r="E215" s="237" t="s">
        <v>19</v>
      </c>
      <c r="F215" s="238" t="s">
        <v>225</v>
      </c>
      <c r="G215" s="236"/>
      <c r="H215" s="239">
        <v>55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130</v>
      </c>
      <c r="AU215" s="245" t="s">
        <v>82</v>
      </c>
      <c r="AV215" s="14" t="s">
        <v>82</v>
      </c>
      <c r="AW215" s="14" t="s">
        <v>35</v>
      </c>
      <c r="AX215" s="14" t="s">
        <v>73</v>
      </c>
      <c r="AY215" s="245" t="s">
        <v>119</v>
      </c>
    </row>
    <row r="216" s="14" customFormat="1">
      <c r="A216" s="14"/>
      <c r="B216" s="235"/>
      <c r="C216" s="236"/>
      <c r="D216" s="226" t="s">
        <v>130</v>
      </c>
      <c r="E216" s="237" t="s">
        <v>19</v>
      </c>
      <c r="F216" s="238" t="s">
        <v>226</v>
      </c>
      <c r="G216" s="236"/>
      <c r="H216" s="239">
        <v>206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5" t="s">
        <v>130</v>
      </c>
      <c r="AU216" s="245" t="s">
        <v>82</v>
      </c>
      <c r="AV216" s="14" t="s">
        <v>82</v>
      </c>
      <c r="AW216" s="14" t="s">
        <v>35</v>
      </c>
      <c r="AX216" s="14" t="s">
        <v>73</v>
      </c>
      <c r="AY216" s="245" t="s">
        <v>119</v>
      </c>
    </row>
    <row r="217" s="16" customFormat="1">
      <c r="A217" s="16"/>
      <c r="B217" s="257"/>
      <c r="C217" s="258"/>
      <c r="D217" s="226" t="s">
        <v>130</v>
      </c>
      <c r="E217" s="259" t="s">
        <v>19</v>
      </c>
      <c r="F217" s="260" t="s">
        <v>148</v>
      </c>
      <c r="G217" s="258"/>
      <c r="H217" s="261">
        <v>2451</v>
      </c>
      <c r="I217" s="262"/>
      <c r="J217" s="258"/>
      <c r="K217" s="258"/>
      <c r="L217" s="263"/>
      <c r="M217" s="264"/>
      <c r="N217" s="265"/>
      <c r="O217" s="265"/>
      <c r="P217" s="265"/>
      <c r="Q217" s="265"/>
      <c r="R217" s="265"/>
      <c r="S217" s="265"/>
      <c r="T217" s="26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T217" s="267" t="s">
        <v>130</v>
      </c>
      <c r="AU217" s="267" t="s">
        <v>82</v>
      </c>
      <c r="AV217" s="16" t="s">
        <v>126</v>
      </c>
      <c r="AW217" s="16" t="s">
        <v>35</v>
      </c>
      <c r="AX217" s="16" t="s">
        <v>80</v>
      </c>
      <c r="AY217" s="267" t="s">
        <v>119</v>
      </c>
    </row>
    <row r="218" s="2" customFormat="1" ht="21.75" customHeight="1">
      <c r="A218" s="40"/>
      <c r="B218" s="41"/>
      <c r="C218" s="206" t="s">
        <v>269</v>
      </c>
      <c r="D218" s="206" t="s">
        <v>121</v>
      </c>
      <c r="E218" s="207" t="s">
        <v>270</v>
      </c>
      <c r="F218" s="208" t="s">
        <v>271</v>
      </c>
      <c r="G218" s="209" t="s">
        <v>124</v>
      </c>
      <c r="H218" s="210">
        <v>2451</v>
      </c>
      <c r="I218" s="211"/>
      <c r="J218" s="212">
        <f>ROUND(I218*H218,2)</f>
        <v>0</v>
      </c>
      <c r="K218" s="208" t="s">
        <v>272</v>
      </c>
      <c r="L218" s="46"/>
      <c r="M218" s="213" t="s">
        <v>19</v>
      </c>
      <c r="N218" s="214" t="s">
        <v>44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126</v>
      </c>
      <c r="AT218" s="217" t="s">
        <v>121</v>
      </c>
      <c r="AU218" s="217" t="s">
        <v>82</v>
      </c>
      <c r="AY218" s="19" t="s">
        <v>119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80</v>
      </c>
      <c r="BK218" s="218">
        <f>ROUND(I218*H218,2)</f>
        <v>0</v>
      </c>
      <c r="BL218" s="19" t="s">
        <v>126</v>
      </c>
      <c r="BM218" s="217" t="s">
        <v>273</v>
      </c>
    </row>
    <row r="219" s="2" customFormat="1">
      <c r="A219" s="40"/>
      <c r="B219" s="41"/>
      <c r="C219" s="42"/>
      <c r="D219" s="219" t="s">
        <v>128</v>
      </c>
      <c r="E219" s="42"/>
      <c r="F219" s="220" t="s">
        <v>274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128</v>
      </c>
      <c r="AU219" s="19" t="s">
        <v>82</v>
      </c>
    </row>
    <row r="220" s="13" customFormat="1">
      <c r="A220" s="13"/>
      <c r="B220" s="224"/>
      <c r="C220" s="225"/>
      <c r="D220" s="226" t="s">
        <v>130</v>
      </c>
      <c r="E220" s="227" t="s">
        <v>19</v>
      </c>
      <c r="F220" s="228" t="s">
        <v>131</v>
      </c>
      <c r="G220" s="225"/>
      <c r="H220" s="227" t="s">
        <v>19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130</v>
      </c>
      <c r="AU220" s="234" t="s">
        <v>82</v>
      </c>
      <c r="AV220" s="13" t="s">
        <v>80</v>
      </c>
      <c r="AW220" s="13" t="s">
        <v>35</v>
      </c>
      <c r="AX220" s="13" t="s">
        <v>73</v>
      </c>
      <c r="AY220" s="234" t="s">
        <v>119</v>
      </c>
    </row>
    <row r="221" s="13" customFormat="1">
      <c r="A221" s="13"/>
      <c r="B221" s="224"/>
      <c r="C221" s="225"/>
      <c r="D221" s="226" t="s">
        <v>130</v>
      </c>
      <c r="E221" s="227" t="s">
        <v>19</v>
      </c>
      <c r="F221" s="228" t="s">
        <v>275</v>
      </c>
      <c r="G221" s="225"/>
      <c r="H221" s="227" t="s">
        <v>19</v>
      </c>
      <c r="I221" s="229"/>
      <c r="J221" s="225"/>
      <c r="K221" s="225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130</v>
      </c>
      <c r="AU221" s="234" t="s">
        <v>82</v>
      </c>
      <c r="AV221" s="13" t="s">
        <v>80</v>
      </c>
      <c r="AW221" s="13" t="s">
        <v>35</v>
      </c>
      <c r="AX221" s="13" t="s">
        <v>73</v>
      </c>
      <c r="AY221" s="234" t="s">
        <v>119</v>
      </c>
    </row>
    <row r="222" s="14" customFormat="1">
      <c r="A222" s="14"/>
      <c r="B222" s="235"/>
      <c r="C222" s="236"/>
      <c r="D222" s="226" t="s">
        <v>130</v>
      </c>
      <c r="E222" s="237" t="s">
        <v>19</v>
      </c>
      <c r="F222" s="238" t="s">
        <v>224</v>
      </c>
      <c r="G222" s="236"/>
      <c r="H222" s="239">
        <v>2190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5" t="s">
        <v>130</v>
      </c>
      <c r="AU222" s="245" t="s">
        <v>82</v>
      </c>
      <c r="AV222" s="14" t="s">
        <v>82</v>
      </c>
      <c r="AW222" s="14" t="s">
        <v>35</v>
      </c>
      <c r="AX222" s="14" t="s">
        <v>73</v>
      </c>
      <c r="AY222" s="245" t="s">
        <v>119</v>
      </c>
    </row>
    <row r="223" s="14" customFormat="1">
      <c r="A223" s="14"/>
      <c r="B223" s="235"/>
      <c r="C223" s="236"/>
      <c r="D223" s="226" t="s">
        <v>130</v>
      </c>
      <c r="E223" s="237" t="s">
        <v>19</v>
      </c>
      <c r="F223" s="238" t="s">
        <v>225</v>
      </c>
      <c r="G223" s="236"/>
      <c r="H223" s="239">
        <v>55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130</v>
      </c>
      <c r="AU223" s="245" t="s">
        <v>82</v>
      </c>
      <c r="AV223" s="14" t="s">
        <v>82</v>
      </c>
      <c r="AW223" s="14" t="s">
        <v>35</v>
      </c>
      <c r="AX223" s="14" t="s">
        <v>73</v>
      </c>
      <c r="AY223" s="245" t="s">
        <v>119</v>
      </c>
    </row>
    <row r="224" s="14" customFormat="1">
      <c r="A224" s="14"/>
      <c r="B224" s="235"/>
      <c r="C224" s="236"/>
      <c r="D224" s="226" t="s">
        <v>130</v>
      </c>
      <c r="E224" s="237" t="s">
        <v>19</v>
      </c>
      <c r="F224" s="238" t="s">
        <v>226</v>
      </c>
      <c r="G224" s="236"/>
      <c r="H224" s="239">
        <v>206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5" t="s">
        <v>130</v>
      </c>
      <c r="AU224" s="245" t="s">
        <v>82</v>
      </c>
      <c r="AV224" s="14" t="s">
        <v>82</v>
      </c>
      <c r="AW224" s="14" t="s">
        <v>35</v>
      </c>
      <c r="AX224" s="14" t="s">
        <v>73</v>
      </c>
      <c r="AY224" s="245" t="s">
        <v>119</v>
      </c>
    </row>
    <row r="225" s="16" customFormat="1">
      <c r="A225" s="16"/>
      <c r="B225" s="257"/>
      <c r="C225" s="258"/>
      <c r="D225" s="226" t="s">
        <v>130</v>
      </c>
      <c r="E225" s="259" t="s">
        <v>19</v>
      </c>
      <c r="F225" s="260" t="s">
        <v>148</v>
      </c>
      <c r="G225" s="258"/>
      <c r="H225" s="261">
        <v>2451</v>
      </c>
      <c r="I225" s="262"/>
      <c r="J225" s="258"/>
      <c r="K225" s="258"/>
      <c r="L225" s="263"/>
      <c r="M225" s="264"/>
      <c r="N225" s="265"/>
      <c r="O225" s="265"/>
      <c r="P225" s="265"/>
      <c r="Q225" s="265"/>
      <c r="R225" s="265"/>
      <c r="S225" s="265"/>
      <c r="T225" s="26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T225" s="267" t="s">
        <v>130</v>
      </c>
      <c r="AU225" s="267" t="s">
        <v>82</v>
      </c>
      <c r="AV225" s="16" t="s">
        <v>126</v>
      </c>
      <c r="AW225" s="16" t="s">
        <v>35</v>
      </c>
      <c r="AX225" s="16" t="s">
        <v>80</v>
      </c>
      <c r="AY225" s="267" t="s">
        <v>119</v>
      </c>
    </row>
    <row r="226" s="2" customFormat="1" ht="24.15" customHeight="1">
      <c r="A226" s="40"/>
      <c r="B226" s="41"/>
      <c r="C226" s="206" t="s">
        <v>7</v>
      </c>
      <c r="D226" s="206" t="s">
        <v>121</v>
      </c>
      <c r="E226" s="207" t="s">
        <v>276</v>
      </c>
      <c r="F226" s="208" t="s">
        <v>277</v>
      </c>
      <c r="G226" s="209" t="s">
        <v>124</v>
      </c>
      <c r="H226" s="210">
        <v>2451</v>
      </c>
      <c r="I226" s="211"/>
      <c r="J226" s="212">
        <f>ROUND(I226*H226,2)</f>
        <v>0</v>
      </c>
      <c r="K226" s="208" t="s">
        <v>125</v>
      </c>
      <c r="L226" s="46"/>
      <c r="M226" s="213" t="s">
        <v>19</v>
      </c>
      <c r="N226" s="214" t="s">
        <v>44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126</v>
      </c>
      <c r="AT226" s="217" t="s">
        <v>121</v>
      </c>
      <c r="AU226" s="217" t="s">
        <v>82</v>
      </c>
      <c r="AY226" s="19" t="s">
        <v>119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80</v>
      </c>
      <c r="BK226" s="218">
        <f>ROUND(I226*H226,2)</f>
        <v>0</v>
      </c>
      <c r="BL226" s="19" t="s">
        <v>126</v>
      </c>
      <c r="BM226" s="217" t="s">
        <v>278</v>
      </c>
    </row>
    <row r="227" s="2" customFormat="1">
      <c r="A227" s="40"/>
      <c r="B227" s="41"/>
      <c r="C227" s="42"/>
      <c r="D227" s="219" t="s">
        <v>128</v>
      </c>
      <c r="E227" s="42"/>
      <c r="F227" s="220" t="s">
        <v>279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128</v>
      </c>
      <c r="AU227" s="19" t="s">
        <v>82</v>
      </c>
    </row>
    <row r="228" s="13" customFormat="1">
      <c r="A228" s="13"/>
      <c r="B228" s="224"/>
      <c r="C228" s="225"/>
      <c r="D228" s="226" t="s">
        <v>130</v>
      </c>
      <c r="E228" s="227" t="s">
        <v>19</v>
      </c>
      <c r="F228" s="228" t="s">
        <v>280</v>
      </c>
      <c r="G228" s="225"/>
      <c r="H228" s="227" t="s">
        <v>19</v>
      </c>
      <c r="I228" s="229"/>
      <c r="J228" s="225"/>
      <c r="K228" s="225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130</v>
      </c>
      <c r="AU228" s="234" t="s">
        <v>82</v>
      </c>
      <c r="AV228" s="13" t="s">
        <v>80</v>
      </c>
      <c r="AW228" s="13" t="s">
        <v>35</v>
      </c>
      <c r="AX228" s="13" t="s">
        <v>73</v>
      </c>
      <c r="AY228" s="234" t="s">
        <v>119</v>
      </c>
    </row>
    <row r="229" s="13" customFormat="1">
      <c r="A229" s="13"/>
      <c r="B229" s="224"/>
      <c r="C229" s="225"/>
      <c r="D229" s="226" t="s">
        <v>130</v>
      </c>
      <c r="E229" s="227" t="s">
        <v>19</v>
      </c>
      <c r="F229" s="228" t="s">
        <v>131</v>
      </c>
      <c r="G229" s="225"/>
      <c r="H229" s="227" t="s">
        <v>19</v>
      </c>
      <c r="I229" s="229"/>
      <c r="J229" s="225"/>
      <c r="K229" s="225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130</v>
      </c>
      <c r="AU229" s="234" t="s">
        <v>82</v>
      </c>
      <c r="AV229" s="13" t="s">
        <v>80</v>
      </c>
      <c r="AW229" s="13" t="s">
        <v>35</v>
      </c>
      <c r="AX229" s="13" t="s">
        <v>73</v>
      </c>
      <c r="AY229" s="234" t="s">
        <v>119</v>
      </c>
    </row>
    <row r="230" s="14" customFormat="1">
      <c r="A230" s="14"/>
      <c r="B230" s="235"/>
      <c r="C230" s="236"/>
      <c r="D230" s="226" t="s">
        <v>130</v>
      </c>
      <c r="E230" s="237" t="s">
        <v>19</v>
      </c>
      <c r="F230" s="238" t="s">
        <v>224</v>
      </c>
      <c r="G230" s="236"/>
      <c r="H230" s="239">
        <v>2190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5" t="s">
        <v>130</v>
      </c>
      <c r="AU230" s="245" t="s">
        <v>82</v>
      </c>
      <c r="AV230" s="14" t="s">
        <v>82</v>
      </c>
      <c r="AW230" s="14" t="s">
        <v>35</v>
      </c>
      <c r="AX230" s="14" t="s">
        <v>73</v>
      </c>
      <c r="AY230" s="245" t="s">
        <v>119</v>
      </c>
    </row>
    <row r="231" s="14" customFormat="1">
      <c r="A231" s="14"/>
      <c r="B231" s="235"/>
      <c r="C231" s="236"/>
      <c r="D231" s="226" t="s">
        <v>130</v>
      </c>
      <c r="E231" s="237" t="s">
        <v>19</v>
      </c>
      <c r="F231" s="238" t="s">
        <v>225</v>
      </c>
      <c r="G231" s="236"/>
      <c r="H231" s="239">
        <v>55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5" t="s">
        <v>130</v>
      </c>
      <c r="AU231" s="245" t="s">
        <v>82</v>
      </c>
      <c r="AV231" s="14" t="s">
        <v>82</v>
      </c>
      <c r="AW231" s="14" t="s">
        <v>35</v>
      </c>
      <c r="AX231" s="14" t="s">
        <v>73</v>
      </c>
      <c r="AY231" s="245" t="s">
        <v>119</v>
      </c>
    </row>
    <row r="232" s="14" customFormat="1">
      <c r="A232" s="14"/>
      <c r="B232" s="235"/>
      <c r="C232" s="236"/>
      <c r="D232" s="226" t="s">
        <v>130</v>
      </c>
      <c r="E232" s="237" t="s">
        <v>19</v>
      </c>
      <c r="F232" s="238" t="s">
        <v>226</v>
      </c>
      <c r="G232" s="236"/>
      <c r="H232" s="239">
        <v>206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5" t="s">
        <v>130</v>
      </c>
      <c r="AU232" s="245" t="s">
        <v>82</v>
      </c>
      <c r="AV232" s="14" t="s">
        <v>82</v>
      </c>
      <c r="AW232" s="14" t="s">
        <v>35</v>
      </c>
      <c r="AX232" s="14" t="s">
        <v>73</v>
      </c>
      <c r="AY232" s="245" t="s">
        <v>119</v>
      </c>
    </row>
    <row r="233" s="16" customFormat="1">
      <c r="A233" s="16"/>
      <c r="B233" s="257"/>
      <c r="C233" s="258"/>
      <c r="D233" s="226" t="s">
        <v>130</v>
      </c>
      <c r="E233" s="259" t="s">
        <v>19</v>
      </c>
      <c r="F233" s="260" t="s">
        <v>148</v>
      </c>
      <c r="G233" s="258"/>
      <c r="H233" s="261">
        <v>2451</v>
      </c>
      <c r="I233" s="262"/>
      <c r="J233" s="258"/>
      <c r="K233" s="258"/>
      <c r="L233" s="263"/>
      <c r="M233" s="264"/>
      <c r="N233" s="265"/>
      <c r="O233" s="265"/>
      <c r="P233" s="265"/>
      <c r="Q233" s="265"/>
      <c r="R233" s="265"/>
      <c r="S233" s="265"/>
      <c r="T233" s="26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T233" s="267" t="s">
        <v>130</v>
      </c>
      <c r="AU233" s="267" t="s">
        <v>82</v>
      </c>
      <c r="AV233" s="16" t="s">
        <v>126</v>
      </c>
      <c r="AW233" s="16" t="s">
        <v>35</v>
      </c>
      <c r="AX233" s="16" t="s">
        <v>80</v>
      </c>
      <c r="AY233" s="267" t="s">
        <v>119</v>
      </c>
    </row>
    <row r="234" s="12" customFormat="1" ht="22.8" customHeight="1">
      <c r="A234" s="12"/>
      <c r="B234" s="190"/>
      <c r="C234" s="191"/>
      <c r="D234" s="192" t="s">
        <v>72</v>
      </c>
      <c r="E234" s="204" t="s">
        <v>190</v>
      </c>
      <c r="F234" s="204" t="s">
        <v>281</v>
      </c>
      <c r="G234" s="191"/>
      <c r="H234" s="191"/>
      <c r="I234" s="194"/>
      <c r="J234" s="205">
        <f>BK234</f>
        <v>0</v>
      </c>
      <c r="K234" s="191"/>
      <c r="L234" s="196"/>
      <c r="M234" s="197"/>
      <c r="N234" s="198"/>
      <c r="O234" s="198"/>
      <c r="P234" s="199">
        <f>SUM(P235:P247)</f>
        <v>0</v>
      </c>
      <c r="Q234" s="198"/>
      <c r="R234" s="199">
        <f>SUM(R235:R247)</f>
        <v>5.8067042999999989</v>
      </c>
      <c r="S234" s="198"/>
      <c r="T234" s="200">
        <f>SUM(T235:T247)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1" t="s">
        <v>80</v>
      </c>
      <c r="AT234" s="202" t="s">
        <v>72</v>
      </c>
      <c r="AU234" s="202" t="s">
        <v>80</v>
      </c>
      <c r="AY234" s="201" t="s">
        <v>119</v>
      </c>
      <c r="BK234" s="203">
        <f>SUM(BK235:BK247)</f>
        <v>0</v>
      </c>
    </row>
    <row r="235" s="2" customFormat="1" ht="24.15" customHeight="1">
      <c r="A235" s="40"/>
      <c r="B235" s="41"/>
      <c r="C235" s="206" t="s">
        <v>282</v>
      </c>
      <c r="D235" s="206" t="s">
        <v>121</v>
      </c>
      <c r="E235" s="207" t="s">
        <v>283</v>
      </c>
      <c r="F235" s="208" t="s">
        <v>284</v>
      </c>
      <c r="G235" s="209" t="s">
        <v>231</v>
      </c>
      <c r="H235" s="210">
        <v>29.5</v>
      </c>
      <c r="I235" s="211"/>
      <c r="J235" s="212">
        <f>ROUND(I235*H235,2)</f>
        <v>0</v>
      </c>
      <c r="K235" s="208" t="s">
        <v>125</v>
      </c>
      <c r="L235" s="46"/>
      <c r="M235" s="213" t="s">
        <v>19</v>
      </c>
      <c r="N235" s="214" t="s">
        <v>44</v>
      </c>
      <c r="O235" s="86"/>
      <c r="P235" s="215">
        <f>O235*H235</f>
        <v>0</v>
      </c>
      <c r="Q235" s="215">
        <v>0.012350399999999999</v>
      </c>
      <c r="R235" s="215">
        <f>Q235*H235</f>
        <v>0.36433679999999996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126</v>
      </c>
      <c r="AT235" s="217" t="s">
        <v>121</v>
      </c>
      <c r="AU235" s="217" t="s">
        <v>82</v>
      </c>
      <c r="AY235" s="19" t="s">
        <v>119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80</v>
      </c>
      <c r="BK235" s="218">
        <f>ROUND(I235*H235,2)</f>
        <v>0</v>
      </c>
      <c r="BL235" s="19" t="s">
        <v>126</v>
      </c>
      <c r="BM235" s="217" t="s">
        <v>285</v>
      </c>
    </row>
    <row r="236" s="2" customFormat="1">
      <c r="A236" s="40"/>
      <c r="B236" s="41"/>
      <c r="C236" s="42"/>
      <c r="D236" s="219" t="s">
        <v>128</v>
      </c>
      <c r="E236" s="42"/>
      <c r="F236" s="220" t="s">
        <v>286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128</v>
      </c>
      <c r="AU236" s="19" t="s">
        <v>82</v>
      </c>
    </row>
    <row r="237" s="13" customFormat="1">
      <c r="A237" s="13"/>
      <c r="B237" s="224"/>
      <c r="C237" s="225"/>
      <c r="D237" s="226" t="s">
        <v>130</v>
      </c>
      <c r="E237" s="227" t="s">
        <v>19</v>
      </c>
      <c r="F237" s="228" t="s">
        <v>131</v>
      </c>
      <c r="G237" s="225"/>
      <c r="H237" s="227" t="s">
        <v>19</v>
      </c>
      <c r="I237" s="229"/>
      <c r="J237" s="225"/>
      <c r="K237" s="225"/>
      <c r="L237" s="230"/>
      <c r="M237" s="231"/>
      <c r="N237" s="232"/>
      <c r="O237" s="232"/>
      <c r="P237" s="232"/>
      <c r="Q237" s="232"/>
      <c r="R237" s="232"/>
      <c r="S237" s="232"/>
      <c r="T237" s="23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4" t="s">
        <v>130</v>
      </c>
      <c r="AU237" s="234" t="s">
        <v>82</v>
      </c>
      <c r="AV237" s="13" t="s">
        <v>80</v>
      </c>
      <c r="AW237" s="13" t="s">
        <v>35</v>
      </c>
      <c r="AX237" s="13" t="s">
        <v>73</v>
      </c>
      <c r="AY237" s="234" t="s">
        <v>119</v>
      </c>
    </row>
    <row r="238" s="14" customFormat="1">
      <c r="A238" s="14"/>
      <c r="B238" s="235"/>
      <c r="C238" s="236"/>
      <c r="D238" s="226" t="s">
        <v>130</v>
      </c>
      <c r="E238" s="237" t="s">
        <v>19</v>
      </c>
      <c r="F238" s="238" t="s">
        <v>287</v>
      </c>
      <c r="G238" s="236"/>
      <c r="H238" s="239">
        <v>29.5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5" t="s">
        <v>130</v>
      </c>
      <c r="AU238" s="245" t="s">
        <v>82</v>
      </c>
      <c r="AV238" s="14" t="s">
        <v>82</v>
      </c>
      <c r="AW238" s="14" t="s">
        <v>35</v>
      </c>
      <c r="AX238" s="14" t="s">
        <v>80</v>
      </c>
      <c r="AY238" s="245" t="s">
        <v>119</v>
      </c>
    </row>
    <row r="239" s="2" customFormat="1" ht="24.15" customHeight="1">
      <c r="A239" s="40"/>
      <c r="B239" s="41"/>
      <c r="C239" s="206" t="s">
        <v>288</v>
      </c>
      <c r="D239" s="206" t="s">
        <v>121</v>
      </c>
      <c r="E239" s="207" t="s">
        <v>289</v>
      </c>
      <c r="F239" s="208" t="s">
        <v>290</v>
      </c>
      <c r="G239" s="209" t="s">
        <v>239</v>
      </c>
      <c r="H239" s="210">
        <v>18</v>
      </c>
      <c r="I239" s="211"/>
      <c r="J239" s="212">
        <f>ROUND(I239*H239,2)</f>
        <v>0</v>
      </c>
      <c r="K239" s="208" t="s">
        <v>125</v>
      </c>
      <c r="L239" s="46"/>
      <c r="M239" s="213" t="s">
        <v>19</v>
      </c>
      <c r="N239" s="214" t="s">
        <v>44</v>
      </c>
      <c r="O239" s="86"/>
      <c r="P239" s="215">
        <f>O239*H239</f>
        <v>0</v>
      </c>
      <c r="Q239" s="215">
        <v>3.7500000000000001E-06</v>
      </c>
      <c r="R239" s="215">
        <f>Q239*H239</f>
        <v>6.7500000000000001E-05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126</v>
      </c>
      <c r="AT239" s="217" t="s">
        <v>121</v>
      </c>
      <c r="AU239" s="217" t="s">
        <v>82</v>
      </c>
      <c r="AY239" s="19" t="s">
        <v>119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80</v>
      </c>
      <c r="BK239" s="218">
        <f>ROUND(I239*H239,2)</f>
        <v>0</v>
      </c>
      <c r="BL239" s="19" t="s">
        <v>126</v>
      </c>
      <c r="BM239" s="217" t="s">
        <v>291</v>
      </c>
    </row>
    <row r="240" s="2" customFormat="1">
      <c r="A240" s="40"/>
      <c r="B240" s="41"/>
      <c r="C240" s="42"/>
      <c r="D240" s="219" t="s">
        <v>128</v>
      </c>
      <c r="E240" s="42"/>
      <c r="F240" s="220" t="s">
        <v>292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128</v>
      </c>
      <c r="AU240" s="19" t="s">
        <v>82</v>
      </c>
    </row>
    <row r="241" s="2" customFormat="1" ht="16.5" customHeight="1">
      <c r="A241" s="40"/>
      <c r="B241" s="41"/>
      <c r="C241" s="268" t="s">
        <v>293</v>
      </c>
      <c r="D241" s="268" t="s">
        <v>214</v>
      </c>
      <c r="E241" s="269" t="s">
        <v>294</v>
      </c>
      <c r="F241" s="270" t="s">
        <v>295</v>
      </c>
      <c r="G241" s="271" t="s">
        <v>239</v>
      </c>
      <c r="H241" s="272">
        <v>18</v>
      </c>
      <c r="I241" s="273"/>
      <c r="J241" s="274">
        <f>ROUND(I241*H241,2)</f>
        <v>0</v>
      </c>
      <c r="K241" s="270" t="s">
        <v>125</v>
      </c>
      <c r="L241" s="275"/>
      <c r="M241" s="276" t="s">
        <v>19</v>
      </c>
      <c r="N241" s="277" t="s">
        <v>44</v>
      </c>
      <c r="O241" s="86"/>
      <c r="P241" s="215">
        <f>O241*H241</f>
        <v>0</v>
      </c>
      <c r="Q241" s="215">
        <v>0.00064999999999999997</v>
      </c>
      <c r="R241" s="215">
        <f>Q241*H241</f>
        <v>0.011699999999999999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190</v>
      </c>
      <c r="AT241" s="217" t="s">
        <v>214</v>
      </c>
      <c r="AU241" s="217" t="s">
        <v>82</v>
      </c>
      <c r="AY241" s="19" t="s">
        <v>119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80</v>
      </c>
      <c r="BK241" s="218">
        <f>ROUND(I241*H241,2)</f>
        <v>0</v>
      </c>
      <c r="BL241" s="19" t="s">
        <v>126</v>
      </c>
      <c r="BM241" s="217" t="s">
        <v>296</v>
      </c>
    </row>
    <row r="242" s="2" customFormat="1" ht="16.5" customHeight="1">
      <c r="A242" s="40"/>
      <c r="B242" s="41"/>
      <c r="C242" s="206" t="s">
        <v>297</v>
      </c>
      <c r="D242" s="206" t="s">
        <v>121</v>
      </c>
      <c r="E242" s="207" t="s">
        <v>298</v>
      </c>
      <c r="F242" s="208" t="s">
        <v>299</v>
      </c>
      <c r="G242" s="209" t="s">
        <v>239</v>
      </c>
      <c r="H242" s="210">
        <v>9</v>
      </c>
      <c r="I242" s="211"/>
      <c r="J242" s="212">
        <f>ROUND(I242*H242,2)</f>
        <v>0</v>
      </c>
      <c r="K242" s="208" t="s">
        <v>272</v>
      </c>
      <c r="L242" s="46"/>
      <c r="M242" s="213" t="s">
        <v>19</v>
      </c>
      <c r="N242" s="214" t="s">
        <v>44</v>
      </c>
      <c r="O242" s="86"/>
      <c r="P242" s="215">
        <f>O242*H242</f>
        <v>0</v>
      </c>
      <c r="Q242" s="215">
        <v>0.34089999999999998</v>
      </c>
      <c r="R242" s="215">
        <f>Q242*H242</f>
        <v>3.0680999999999998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126</v>
      </c>
      <c r="AT242" s="217" t="s">
        <v>121</v>
      </c>
      <c r="AU242" s="217" t="s">
        <v>82</v>
      </c>
      <c r="AY242" s="19" t="s">
        <v>119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80</v>
      </c>
      <c r="BK242" s="218">
        <f>ROUND(I242*H242,2)</f>
        <v>0</v>
      </c>
      <c r="BL242" s="19" t="s">
        <v>126</v>
      </c>
      <c r="BM242" s="217" t="s">
        <v>300</v>
      </c>
    </row>
    <row r="243" s="2" customFormat="1">
      <c r="A243" s="40"/>
      <c r="B243" s="41"/>
      <c r="C243" s="42"/>
      <c r="D243" s="219" t="s">
        <v>128</v>
      </c>
      <c r="E243" s="42"/>
      <c r="F243" s="220" t="s">
        <v>301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128</v>
      </c>
      <c r="AU243" s="19" t="s">
        <v>82</v>
      </c>
    </row>
    <row r="244" s="2" customFormat="1" ht="16.5" customHeight="1">
      <c r="A244" s="40"/>
      <c r="B244" s="41"/>
      <c r="C244" s="268" t="s">
        <v>302</v>
      </c>
      <c r="D244" s="268" t="s">
        <v>214</v>
      </c>
      <c r="E244" s="269" t="s">
        <v>303</v>
      </c>
      <c r="F244" s="270" t="s">
        <v>304</v>
      </c>
      <c r="G244" s="271" t="s">
        <v>239</v>
      </c>
      <c r="H244" s="272">
        <v>9</v>
      </c>
      <c r="I244" s="273"/>
      <c r="J244" s="274">
        <f>ROUND(I244*H244,2)</f>
        <v>0</v>
      </c>
      <c r="K244" s="270" t="s">
        <v>125</v>
      </c>
      <c r="L244" s="275"/>
      <c r="M244" s="276" t="s">
        <v>19</v>
      </c>
      <c r="N244" s="277" t="s">
        <v>44</v>
      </c>
      <c r="O244" s="86"/>
      <c r="P244" s="215">
        <f>O244*H244</f>
        <v>0</v>
      </c>
      <c r="Q244" s="215">
        <v>0.059999999999999998</v>
      </c>
      <c r="R244" s="215">
        <f>Q244*H244</f>
        <v>0.54000000000000004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190</v>
      </c>
      <c r="AT244" s="217" t="s">
        <v>214</v>
      </c>
      <c r="AU244" s="217" t="s">
        <v>82</v>
      </c>
      <c r="AY244" s="19" t="s">
        <v>119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80</v>
      </c>
      <c r="BK244" s="218">
        <f>ROUND(I244*H244,2)</f>
        <v>0</v>
      </c>
      <c r="BL244" s="19" t="s">
        <v>126</v>
      </c>
      <c r="BM244" s="217" t="s">
        <v>305</v>
      </c>
    </row>
    <row r="245" s="2" customFormat="1" ht="16.5" customHeight="1">
      <c r="A245" s="40"/>
      <c r="B245" s="41"/>
      <c r="C245" s="268" t="s">
        <v>306</v>
      </c>
      <c r="D245" s="268" t="s">
        <v>214</v>
      </c>
      <c r="E245" s="269" t="s">
        <v>307</v>
      </c>
      <c r="F245" s="270" t="s">
        <v>308</v>
      </c>
      <c r="G245" s="271" t="s">
        <v>239</v>
      </c>
      <c r="H245" s="272">
        <v>9</v>
      </c>
      <c r="I245" s="273"/>
      <c r="J245" s="274">
        <f>ROUND(I245*H245,2)</f>
        <v>0</v>
      </c>
      <c r="K245" s="270" t="s">
        <v>125</v>
      </c>
      <c r="L245" s="275"/>
      <c r="M245" s="276" t="s">
        <v>19</v>
      </c>
      <c r="N245" s="277" t="s">
        <v>44</v>
      </c>
      <c r="O245" s="86"/>
      <c r="P245" s="215">
        <f>O245*H245</f>
        <v>0</v>
      </c>
      <c r="Q245" s="215">
        <v>0.071999999999999995</v>
      </c>
      <c r="R245" s="215">
        <f>Q245*H245</f>
        <v>0.64799999999999991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190</v>
      </c>
      <c r="AT245" s="217" t="s">
        <v>214</v>
      </c>
      <c r="AU245" s="217" t="s">
        <v>82</v>
      </c>
      <c r="AY245" s="19" t="s">
        <v>119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80</v>
      </c>
      <c r="BK245" s="218">
        <f>ROUND(I245*H245,2)</f>
        <v>0</v>
      </c>
      <c r="BL245" s="19" t="s">
        <v>126</v>
      </c>
      <c r="BM245" s="217" t="s">
        <v>309</v>
      </c>
    </row>
    <row r="246" s="2" customFormat="1" ht="16.5" customHeight="1">
      <c r="A246" s="40"/>
      <c r="B246" s="41"/>
      <c r="C246" s="268" t="s">
        <v>310</v>
      </c>
      <c r="D246" s="268" t="s">
        <v>214</v>
      </c>
      <c r="E246" s="269" t="s">
        <v>311</v>
      </c>
      <c r="F246" s="270" t="s">
        <v>312</v>
      </c>
      <c r="G246" s="271" t="s">
        <v>239</v>
      </c>
      <c r="H246" s="272">
        <v>9</v>
      </c>
      <c r="I246" s="273"/>
      <c r="J246" s="274">
        <f>ROUND(I246*H246,2)</f>
        <v>0</v>
      </c>
      <c r="K246" s="270" t="s">
        <v>125</v>
      </c>
      <c r="L246" s="275"/>
      <c r="M246" s="276" t="s">
        <v>19</v>
      </c>
      <c r="N246" s="277" t="s">
        <v>44</v>
      </c>
      <c r="O246" s="86"/>
      <c r="P246" s="215">
        <f>O246*H246</f>
        <v>0</v>
      </c>
      <c r="Q246" s="215">
        <v>0.086999999999999994</v>
      </c>
      <c r="R246" s="215">
        <f>Q246*H246</f>
        <v>0.78299999999999992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190</v>
      </c>
      <c r="AT246" s="217" t="s">
        <v>214</v>
      </c>
      <c r="AU246" s="217" t="s">
        <v>82</v>
      </c>
      <c r="AY246" s="19" t="s">
        <v>119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80</v>
      </c>
      <c r="BK246" s="218">
        <f>ROUND(I246*H246,2)</f>
        <v>0</v>
      </c>
      <c r="BL246" s="19" t="s">
        <v>126</v>
      </c>
      <c r="BM246" s="217" t="s">
        <v>313</v>
      </c>
    </row>
    <row r="247" s="2" customFormat="1" ht="16.5" customHeight="1">
      <c r="A247" s="40"/>
      <c r="B247" s="41"/>
      <c r="C247" s="268" t="s">
        <v>314</v>
      </c>
      <c r="D247" s="268" t="s">
        <v>214</v>
      </c>
      <c r="E247" s="269" t="s">
        <v>315</v>
      </c>
      <c r="F247" s="270" t="s">
        <v>316</v>
      </c>
      <c r="G247" s="271" t="s">
        <v>239</v>
      </c>
      <c r="H247" s="272">
        <v>9</v>
      </c>
      <c r="I247" s="273"/>
      <c r="J247" s="274">
        <f>ROUND(I247*H247,2)</f>
        <v>0</v>
      </c>
      <c r="K247" s="270" t="s">
        <v>125</v>
      </c>
      <c r="L247" s="275"/>
      <c r="M247" s="276" t="s">
        <v>19</v>
      </c>
      <c r="N247" s="277" t="s">
        <v>44</v>
      </c>
      <c r="O247" s="86"/>
      <c r="P247" s="215">
        <f>O247*H247</f>
        <v>0</v>
      </c>
      <c r="Q247" s="215">
        <v>0.043499999999999997</v>
      </c>
      <c r="R247" s="215">
        <f>Q247*H247</f>
        <v>0.39149999999999996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190</v>
      </c>
      <c r="AT247" s="217" t="s">
        <v>214</v>
      </c>
      <c r="AU247" s="217" t="s">
        <v>82</v>
      </c>
      <c r="AY247" s="19" t="s">
        <v>119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80</v>
      </c>
      <c r="BK247" s="218">
        <f>ROUND(I247*H247,2)</f>
        <v>0</v>
      </c>
      <c r="BL247" s="19" t="s">
        <v>126</v>
      </c>
      <c r="BM247" s="217" t="s">
        <v>317</v>
      </c>
    </row>
    <row r="248" s="12" customFormat="1" ht="22.8" customHeight="1">
      <c r="A248" s="12"/>
      <c r="B248" s="190"/>
      <c r="C248" s="191"/>
      <c r="D248" s="192" t="s">
        <v>72</v>
      </c>
      <c r="E248" s="204" t="s">
        <v>195</v>
      </c>
      <c r="F248" s="204" t="s">
        <v>318</v>
      </c>
      <c r="G248" s="191"/>
      <c r="H248" s="191"/>
      <c r="I248" s="194"/>
      <c r="J248" s="205">
        <f>BK248</f>
        <v>0</v>
      </c>
      <c r="K248" s="191"/>
      <c r="L248" s="196"/>
      <c r="M248" s="197"/>
      <c r="N248" s="198"/>
      <c r="O248" s="198"/>
      <c r="P248" s="199">
        <f>SUM(P249:P271)</f>
        <v>0</v>
      </c>
      <c r="Q248" s="198"/>
      <c r="R248" s="199">
        <f>SUM(R249:R271)</f>
        <v>6.5450112000000003</v>
      </c>
      <c r="S248" s="198"/>
      <c r="T248" s="200">
        <f>SUM(T249:T271)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1" t="s">
        <v>80</v>
      </c>
      <c r="AT248" s="202" t="s">
        <v>72</v>
      </c>
      <c r="AU248" s="202" t="s">
        <v>80</v>
      </c>
      <c r="AY248" s="201" t="s">
        <v>119</v>
      </c>
      <c r="BK248" s="203">
        <f>SUM(BK249:BK271)</f>
        <v>0</v>
      </c>
    </row>
    <row r="249" s="2" customFormat="1" ht="16.5" customHeight="1">
      <c r="A249" s="40"/>
      <c r="B249" s="41"/>
      <c r="C249" s="206" t="s">
        <v>319</v>
      </c>
      <c r="D249" s="206" t="s">
        <v>121</v>
      </c>
      <c r="E249" s="207" t="s">
        <v>320</v>
      </c>
      <c r="F249" s="208" t="s">
        <v>321</v>
      </c>
      <c r="G249" s="209" t="s">
        <v>239</v>
      </c>
      <c r="H249" s="210">
        <v>4</v>
      </c>
      <c r="I249" s="211"/>
      <c r="J249" s="212">
        <f>ROUND(I249*H249,2)</f>
        <v>0</v>
      </c>
      <c r="K249" s="208" t="s">
        <v>125</v>
      </c>
      <c r="L249" s="46"/>
      <c r="M249" s="213" t="s">
        <v>19</v>
      </c>
      <c r="N249" s="214" t="s">
        <v>44</v>
      </c>
      <c r="O249" s="86"/>
      <c r="P249" s="215">
        <f>O249*H249</f>
        <v>0</v>
      </c>
      <c r="Q249" s="215">
        <v>0.00069999999999999999</v>
      </c>
      <c r="R249" s="215">
        <f>Q249*H249</f>
        <v>0.0028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126</v>
      </c>
      <c r="AT249" s="217" t="s">
        <v>121</v>
      </c>
      <c r="AU249" s="217" t="s">
        <v>82</v>
      </c>
      <c r="AY249" s="19" t="s">
        <v>119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80</v>
      </c>
      <c r="BK249" s="218">
        <f>ROUND(I249*H249,2)</f>
        <v>0</v>
      </c>
      <c r="BL249" s="19" t="s">
        <v>126</v>
      </c>
      <c r="BM249" s="217" t="s">
        <v>322</v>
      </c>
    </row>
    <row r="250" s="2" customFormat="1">
      <c r="A250" s="40"/>
      <c r="B250" s="41"/>
      <c r="C250" s="42"/>
      <c r="D250" s="219" t="s">
        <v>128</v>
      </c>
      <c r="E250" s="42"/>
      <c r="F250" s="220" t="s">
        <v>323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128</v>
      </c>
      <c r="AU250" s="19" t="s">
        <v>82</v>
      </c>
    </row>
    <row r="251" s="13" customFormat="1">
      <c r="A251" s="13"/>
      <c r="B251" s="224"/>
      <c r="C251" s="225"/>
      <c r="D251" s="226" t="s">
        <v>130</v>
      </c>
      <c r="E251" s="227" t="s">
        <v>19</v>
      </c>
      <c r="F251" s="228" t="s">
        <v>324</v>
      </c>
      <c r="G251" s="225"/>
      <c r="H251" s="227" t="s">
        <v>19</v>
      </c>
      <c r="I251" s="229"/>
      <c r="J251" s="225"/>
      <c r="K251" s="225"/>
      <c r="L251" s="230"/>
      <c r="M251" s="231"/>
      <c r="N251" s="232"/>
      <c r="O251" s="232"/>
      <c r="P251" s="232"/>
      <c r="Q251" s="232"/>
      <c r="R251" s="232"/>
      <c r="S251" s="232"/>
      <c r="T251" s="23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4" t="s">
        <v>130</v>
      </c>
      <c r="AU251" s="234" t="s">
        <v>82</v>
      </c>
      <c r="AV251" s="13" t="s">
        <v>80</v>
      </c>
      <c r="AW251" s="13" t="s">
        <v>35</v>
      </c>
      <c r="AX251" s="13" t="s">
        <v>73</v>
      </c>
      <c r="AY251" s="234" t="s">
        <v>119</v>
      </c>
    </row>
    <row r="252" s="14" customFormat="1">
      <c r="A252" s="14"/>
      <c r="B252" s="235"/>
      <c r="C252" s="236"/>
      <c r="D252" s="226" t="s">
        <v>130</v>
      </c>
      <c r="E252" s="237" t="s">
        <v>19</v>
      </c>
      <c r="F252" s="238" t="s">
        <v>325</v>
      </c>
      <c r="G252" s="236"/>
      <c r="H252" s="239">
        <v>2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5" t="s">
        <v>130</v>
      </c>
      <c r="AU252" s="245" t="s">
        <v>82</v>
      </c>
      <c r="AV252" s="14" t="s">
        <v>82</v>
      </c>
      <c r="AW252" s="14" t="s">
        <v>35</v>
      </c>
      <c r="AX252" s="14" t="s">
        <v>73</v>
      </c>
      <c r="AY252" s="245" t="s">
        <v>119</v>
      </c>
    </row>
    <row r="253" s="14" customFormat="1">
      <c r="A253" s="14"/>
      <c r="B253" s="235"/>
      <c r="C253" s="236"/>
      <c r="D253" s="226" t="s">
        <v>130</v>
      </c>
      <c r="E253" s="237" t="s">
        <v>19</v>
      </c>
      <c r="F253" s="238" t="s">
        <v>326</v>
      </c>
      <c r="G253" s="236"/>
      <c r="H253" s="239">
        <v>2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5" t="s">
        <v>130</v>
      </c>
      <c r="AU253" s="245" t="s">
        <v>82</v>
      </c>
      <c r="AV253" s="14" t="s">
        <v>82</v>
      </c>
      <c r="AW253" s="14" t="s">
        <v>35</v>
      </c>
      <c r="AX253" s="14" t="s">
        <v>73</v>
      </c>
      <c r="AY253" s="245" t="s">
        <v>119</v>
      </c>
    </row>
    <row r="254" s="16" customFormat="1">
      <c r="A254" s="16"/>
      <c r="B254" s="257"/>
      <c r="C254" s="258"/>
      <c r="D254" s="226" t="s">
        <v>130</v>
      </c>
      <c r="E254" s="259" t="s">
        <v>19</v>
      </c>
      <c r="F254" s="260" t="s">
        <v>148</v>
      </c>
      <c r="G254" s="258"/>
      <c r="H254" s="261">
        <v>4</v>
      </c>
      <c r="I254" s="262"/>
      <c r="J254" s="258"/>
      <c r="K254" s="258"/>
      <c r="L254" s="263"/>
      <c r="M254" s="264"/>
      <c r="N254" s="265"/>
      <c r="O254" s="265"/>
      <c r="P254" s="265"/>
      <c r="Q254" s="265"/>
      <c r="R254" s="265"/>
      <c r="S254" s="265"/>
      <c r="T254" s="266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T254" s="267" t="s">
        <v>130</v>
      </c>
      <c r="AU254" s="267" t="s">
        <v>82</v>
      </c>
      <c r="AV254" s="16" t="s">
        <v>126</v>
      </c>
      <c r="AW254" s="16" t="s">
        <v>35</v>
      </c>
      <c r="AX254" s="16" t="s">
        <v>80</v>
      </c>
      <c r="AY254" s="267" t="s">
        <v>119</v>
      </c>
    </row>
    <row r="255" s="2" customFormat="1" ht="16.5" customHeight="1">
      <c r="A255" s="40"/>
      <c r="B255" s="41"/>
      <c r="C255" s="268" t="s">
        <v>327</v>
      </c>
      <c r="D255" s="268" t="s">
        <v>214</v>
      </c>
      <c r="E255" s="269" t="s">
        <v>328</v>
      </c>
      <c r="F255" s="270" t="s">
        <v>329</v>
      </c>
      <c r="G255" s="271" t="s">
        <v>239</v>
      </c>
      <c r="H255" s="272">
        <v>4</v>
      </c>
      <c r="I255" s="273"/>
      <c r="J255" s="274">
        <f>ROUND(I255*H255,2)</f>
        <v>0</v>
      </c>
      <c r="K255" s="270" t="s">
        <v>125</v>
      </c>
      <c r="L255" s="275"/>
      <c r="M255" s="276" t="s">
        <v>19</v>
      </c>
      <c r="N255" s="277" t="s">
        <v>44</v>
      </c>
      <c r="O255" s="86"/>
      <c r="P255" s="215">
        <f>O255*H255</f>
        <v>0</v>
      </c>
      <c r="Q255" s="215">
        <v>0.0053</v>
      </c>
      <c r="R255" s="215">
        <f>Q255*H255</f>
        <v>0.0212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190</v>
      </c>
      <c r="AT255" s="217" t="s">
        <v>214</v>
      </c>
      <c r="AU255" s="217" t="s">
        <v>82</v>
      </c>
      <c r="AY255" s="19" t="s">
        <v>119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80</v>
      </c>
      <c r="BK255" s="218">
        <f>ROUND(I255*H255,2)</f>
        <v>0</v>
      </c>
      <c r="BL255" s="19" t="s">
        <v>126</v>
      </c>
      <c r="BM255" s="217" t="s">
        <v>330</v>
      </c>
    </row>
    <row r="256" s="13" customFormat="1">
      <c r="A256" s="13"/>
      <c r="B256" s="224"/>
      <c r="C256" s="225"/>
      <c r="D256" s="226" t="s">
        <v>130</v>
      </c>
      <c r="E256" s="227" t="s">
        <v>19</v>
      </c>
      <c r="F256" s="228" t="s">
        <v>131</v>
      </c>
      <c r="G256" s="225"/>
      <c r="H256" s="227" t="s">
        <v>19</v>
      </c>
      <c r="I256" s="229"/>
      <c r="J256" s="225"/>
      <c r="K256" s="225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130</v>
      </c>
      <c r="AU256" s="234" t="s">
        <v>82</v>
      </c>
      <c r="AV256" s="13" t="s">
        <v>80</v>
      </c>
      <c r="AW256" s="13" t="s">
        <v>35</v>
      </c>
      <c r="AX256" s="13" t="s">
        <v>73</v>
      </c>
      <c r="AY256" s="234" t="s">
        <v>119</v>
      </c>
    </row>
    <row r="257" s="14" customFormat="1">
      <c r="A257" s="14"/>
      <c r="B257" s="235"/>
      <c r="C257" s="236"/>
      <c r="D257" s="226" t="s">
        <v>130</v>
      </c>
      <c r="E257" s="237" t="s">
        <v>19</v>
      </c>
      <c r="F257" s="238" t="s">
        <v>325</v>
      </c>
      <c r="G257" s="236"/>
      <c r="H257" s="239">
        <v>2</v>
      </c>
      <c r="I257" s="240"/>
      <c r="J257" s="236"/>
      <c r="K257" s="236"/>
      <c r="L257" s="241"/>
      <c r="M257" s="242"/>
      <c r="N257" s="243"/>
      <c r="O257" s="243"/>
      <c r="P257" s="243"/>
      <c r="Q257" s="243"/>
      <c r="R257" s="243"/>
      <c r="S257" s="243"/>
      <c r="T257" s="24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5" t="s">
        <v>130</v>
      </c>
      <c r="AU257" s="245" t="s">
        <v>82</v>
      </c>
      <c r="AV257" s="14" t="s">
        <v>82</v>
      </c>
      <c r="AW257" s="14" t="s">
        <v>35</v>
      </c>
      <c r="AX257" s="14" t="s">
        <v>73</v>
      </c>
      <c r="AY257" s="245" t="s">
        <v>119</v>
      </c>
    </row>
    <row r="258" s="14" customFormat="1">
      <c r="A258" s="14"/>
      <c r="B258" s="235"/>
      <c r="C258" s="236"/>
      <c r="D258" s="226" t="s">
        <v>130</v>
      </c>
      <c r="E258" s="237" t="s">
        <v>19</v>
      </c>
      <c r="F258" s="238" t="s">
        <v>326</v>
      </c>
      <c r="G258" s="236"/>
      <c r="H258" s="239">
        <v>2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5" t="s">
        <v>130</v>
      </c>
      <c r="AU258" s="245" t="s">
        <v>82</v>
      </c>
      <c r="AV258" s="14" t="s">
        <v>82</v>
      </c>
      <c r="AW258" s="14" t="s">
        <v>35</v>
      </c>
      <c r="AX258" s="14" t="s">
        <v>73</v>
      </c>
      <c r="AY258" s="245" t="s">
        <v>119</v>
      </c>
    </row>
    <row r="259" s="16" customFormat="1">
      <c r="A259" s="16"/>
      <c r="B259" s="257"/>
      <c r="C259" s="258"/>
      <c r="D259" s="226" t="s">
        <v>130</v>
      </c>
      <c r="E259" s="259" t="s">
        <v>19</v>
      </c>
      <c r="F259" s="260" t="s">
        <v>148</v>
      </c>
      <c r="G259" s="258"/>
      <c r="H259" s="261">
        <v>4</v>
      </c>
      <c r="I259" s="262"/>
      <c r="J259" s="258"/>
      <c r="K259" s="258"/>
      <c r="L259" s="263"/>
      <c r="M259" s="264"/>
      <c r="N259" s="265"/>
      <c r="O259" s="265"/>
      <c r="P259" s="265"/>
      <c r="Q259" s="265"/>
      <c r="R259" s="265"/>
      <c r="S259" s="265"/>
      <c r="T259" s="266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T259" s="267" t="s">
        <v>130</v>
      </c>
      <c r="AU259" s="267" t="s">
        <v>82</v>
      </c>
      <c r="AV259" s="16" t="s">
        <v>126</v>
      </c>
      <c r="AW259" s="16" t="s">
        <v>35</v>
      </c>
      <c r="AX259" s="16" t="s">
        <v>80</v>
      </c>
      <c r="AY259" s="267" t="s">
        <v>119</v>
      </c>
    </row>
    <row r="260" s="2" customFormat="1" ht="16.5" customHeight="1">
      <c r="A260" s="40"/>
      <c r="B260" s="41"/>
      <c r="C260" s="206" t="s">
        <v>331</v>
      </c>
      <c r="D260" s="206" t="s">
        <v>121</v>
      </c>
      <c r="E260" s="207" t="s">
        <v>332</v>
      </c>
      <c r="F260" s="208" t="s">
        <v>333</v>
      </c>
      <c r="G260" s="209" t="s">
        <v>239</v>
      </c>
      <c r="H260" s="210">
        <v>4</v>
      </c>
      <c r="I260" s="211"/>
      <c r="J260" s="212">
        <f>ROUND(I260*H260,2)</f>
        <v>0</v>
      </c>
      <c r="K260" s="208" t="s">
        <v>125</v>
      </c>
      <c r="L260" s="46"/>
      <c r="M260" s="213" t="s">
        <v>19</v>
      </c>
      <c r="N260" s="214" t="s">
        <v>44</v>
      </c>
      <c r="O260" s="86"/>
      <c r="P260" s="215">
        <f>O260*H260</f>
        <v>0</v>
      </c>
      <c r="Q260" s="215">
        <v>0.11240500000000001</v>
      </c>
      <c r="R260" s="215">
        <f>Q260*H260</f>
        <v>0.44962000000000002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126</v>
      </c>
      <c r="AT260" s="217" t="s">
        <v>121</v>
      </c>
      <c r="AU260" s="217" t="s">
        <v>82</v>
      </c>
      <c r="AY260" s="19" t="s">
        <v>119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80</v>
      </c>
      <c r="BK260" s="218">
        <f>ROUND(I260*H260,2)</f>
        <v>0</v>
      </c>
      <c r="BL260" s="19" t="s">
        <v>126</v>
      </c>
      <c r="BM260" s="217" t="s">
        <v>334</v>
      </c>
    </row>
    <row r="261" s="2" customFormat="1">
      <c r="A261" s="40"/>
      <c r="B261" s="41"/>
      <c r="C261" s="42"/>
      <c r="D261" s="219" t="s">
        <v>128</v>
      </c>
      <c r="E261" s="42"/>
      <c r="F261" s="220" t="s">
        <v>335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128</v>
      </c>
      <c r="AU261" s="19" t="s">
        <v>82</v>
      </c>
    </row>
    <row r="262" s="13" customFormat="1">
      <c r="A262" s="13"/>
      <c r="B262" s="224"/>
      <c r="C262" s="225"/>
      <c r="D262" s="226" t="s">
        <v>130</v>
      </c>
      <c r="E262" s="227" t="s">
        <v>19</v>
      </c>
      <c r="F262" s="228" t="s">
        <v>324</v>
      </c>
      <c r="G262" s="225"/>
      <c r="H262" s="227" t="s">
        <v>19</v>
      </c>
      <c r="I262" s="229"/>
      <c r="J262" s="225"/>
      <c r="K262" s="225"/>
      <c r="L262" s="230"/>
      <c r="M262" s="231"/>
      <c r="N262" s="232"/>
      <c r="O262" s="232"/>
      <c r="P262" s="232"/>
      <c r="Q262" s="232"/>
      <c r="R262" s="232"/>
      <c r="S262" s="232"/>
      <c r="T262" s="23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4" t="s">
        <v>130</v>
      </c>
      <c r="AU262" s="234" t="s">
        <v>82</v>
      </c>
      <c r="AV262" s="13" t="s">
        <v>80</v>
      </c>
      <c r="AW262" s="13" t="s">
        <v>35</v>
      </c>
      <c r="AX262" s="13" t="s">
        <v>73</v>
      </c>
      <c r="AY262" s="234" t="s">
        <v>119</v>
      </c>
    </row>
    <row r="263" s="14" customFormat="1">
      <c r="A263" s="14"/>
      <c r="B263" s="235"/>
      <c r="C263" s="236"/>
      <c r="D263" s="226" t="s">
        <v>130</v>
      </c>
      <c r="E263" s="237" t="s">
        <v>19</v>
      </c>
      <c r="F263" s="238" t="s">
        <v>336</v>
      </c>
      <c r="G263" s="236"/>
      <c r="H263" s="239">
        <v>4</v>
      </c>
      <c r="I263" s="240"/>
      <c r="J263" s="236"/>
      <c r="K263" s="236"/>
      <c r="L263" s="241"/>
      <c r="M263" s="242"/>
      <c r="N263" s="243"/>
      <c r="O263" s="243"/>
      <c r="P263" s="243"/>
      <c r="Q263" s="243"/>
      <c r="R263" s="243"/>
      <c r="S263" s="243"/>
      <c r="T263" s="24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5" t="s">
        <v>130</v>
      </c>
      <c r="AU263" s="245" t="s">
        <v>82</v>
      </c>
      <c r="AV263" s="14" t="s">
        <v>82</v>
      </c>
      <c r="AW263" s="14" t="s">
        <v>35</v>
      </c>
      <c r="AX263" s="14" t="s">
        <v>80</v>
      </c>
      <c r="AY263" s="245" t="s">
        <v>119</v>
      </c>
    </row>
    <row r="264" s="2" customFormat="1" ht="16.5" customHeight="1">
      <c r="A264" s="40"/>
      <c r="B264" s="41"/>
      <c r="C264" s="268" t="s">
        <v>337</v>
      </c>
      <c r="D264" s="268" t="s">
        <v>214</v>
      </c>
      <c r="E264" s="269" t="s">
        <v>338</v>
      </c>
      <c r="F264" s="270" t="s">
        <v>339</v>
      </c>
      <c r="G264" s="271" t="s">
        <v>239</v>
      </c>
      <c r="H264" s="272">
        <v>4</v>
      </c>
      <c r="I264" s="273"/>
      <c r="J264" s="274">
        <f>ROUND(I264*H264,2)</f>
        <v>0</v>
      </c>
      <c r="K264" s="270" t="s">
        <v>125</v>
      </c>
      <c r="L264" s="275"/>
      <c r="M264" s="276" t="s">
        <v>19</v>
      </c>
      <c r="N264" s="277" t="s">
        <v>44</v>
      </c>
      <c r="O264" s="86"/>
      <c r="P264" s="215">
        <f>O264*H264</f>
        <v>0</v>
      </c>
      <c r="Q264" s="215">
        <v>0.0061000000000000004</v>
      </c>
      <c r="R264" s="215">
        <f>Q264*H264</f>
        <v>0.024400000000000002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190</v>
      </c>
      <c r="AT264" s="217" t="s">
        <v>214</v>
      </c>
      <c r="AU264" s="217" t="s">
        <v>82</v>
      </c>
      <c r="AY264" s="19" t="s">
        <v>119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80</v>
      </c>
      <c r="BK264" s="218">
        <f>ROUND(I264*H264,2)</f>
        <v>0</v>
      </c>
      <c r="BL264" s="19" t="s">
        <v>126</v>
      </c>
      <c r="BM264" s="217" t="s">
        <v>340</v>
      </c>
    </row>
    <row r="265" s="2" customFormat="1" ht="16.5" customHeight="1">
      <c r="A265" s="40"/>
      <c r="B265" s="41"/>
      <c r="C265" s="206" t="s">
        <v>341</v>
      </c>
      <c r="D265" s="206" t="s">
        <v>121</v>
      </c>
      <c r="E265" s="207" t="s">
        <v>342</v>
      </c>
      <c r="F265" s="208" t="s">
        <v>343</v>
      </c>
      <c r="G265" s="209" t="s">
        <v>135</v>
      </c>
      <c r="H265" s="210">
        <v>2.6800000000000002</v>
      </c>
      <c r="I265" s="211"/>
      <c r="J265" s="212">
        <f>ROUND(I265*H265,2)</f>
        <v>0</v>
      </c>
      <c r="K265" s="208" t="s">
        <v>125</v>
      </c>
      <c r="L265" s="46"/>
      <c r="M265" s="213" t="s">
        <v>19</v>
      </c>
      <c r="N265" s="214" t="s">
        <v>44</v>
      </c>
      <c r="O265" s="86"/>
      <c r="P265" s="215">
        <f>O265*H265</f>
        <v>0</v>
      </c>
      <c r="Q265" s="215">
        <v>2.2563399999999998</v>
      </c>
      <c r="R265" s="215">
        <f>Q265*H265</f>
        <v>6.0469911999999999</v>
      </c>
      <c r="S265" s="215">
        <v>0</v>
      </c>
      <c r="T265" s="216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7" t="s">
        <v>126</v>
      </c>
      <c r="AT265" s="217" t="s">
        <v>121</v>
      </c>
      <c r="AU265" s="217" t="s">
        <v>82</v>
      </c>
      <c r="AY265" s="19" t="s">
        <v>119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9" t="s">
        <v>80</v>
      </c>
      <c r="BK265" s="218">
        <f>ROUND(I265*H265,2)</f>
        <v>0</v>
      </c>
      <c r="BL265" s="19" t="s">
        <v>126</v>
      </c>
      <c r="BM265" s="217" t="s">
        <v>344</v>
      </c>
    </row>
    <row r="266" s="2" customFormat="1">
      <c r="A266" s="40"/>
      <c r="B266" s="41"/>
      <c r="C266" s="42"/>
      <c r="D266" s="219" t="s">
        <v>128</v>
      </c>
      <c r="E266" s="42"/>
      <c r="F266" s="220" t="s">
        <v>345</v>
      </c>
      <c r="G266" s="42"/>
      <c r="H266" s="42"/>
      <c r="I266" s="221"/>
      <c r="J266" s="42"/>
      <c r="K266" s="42"/>
      <c r="L266" s="46"/>
      <c r="M266" s="222"/>
      <c r="N266" s="22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128</v>
      </c>
      <c r="AU266" s="19" t="s">
        <v>82</v>
      </c>
    </row>
    <row r="267" s="13" customFormat="1">
      <c r="A267" s="13"/>
      <c r="B267" s="224"/>
      <c r="C267" s="225"/>
      <c r="D267" s="226" t="s">
        <v>130</v>
      </c>
      <c r="E267" s="227" t="s">
        <v>19</v>
      </c>
      <c r="F267" s="228" t="s">
        <v>346</v>
      </c>
      <c r="G267" s="225"/>
      <c r="H267" s="227" t="s">
        <v>19</v>
      </c>
      <c r="I267" s="229"/>
      <c r="J267" s="225"/>
      <c r="K267" s="225"/>
      <c r="L267" s="230"/>
      <c r="M267" s="231"/>
      <c r="N267" s="232"/>
      <c r="O267" s="232"/>
      <c r="P267" s="232"/>
      <c r="Q267" s="232"/>
      <c r="R267" s="232"/>
      <c r="S267" s="232"/>
      <c r="T267" s="23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4" t="s">
        <v>130</v>
      </c>
      <c r="AU267" s="234" t="s">
        <v>82</v>
      </c>
      <c r="AV267" s="13" t="s">
        <v>80</v>
      </c>
      <c r="AW267" s="13" t="s">
        <v>35</v>
      </c>
      <c r="AX267" s="13" t="s">
        <v>73</v>
      </c>
      <c r="AY267" s="234" t="s">
        <v>119</v>
      </c>
    </row>
    <row r="268" s="14" customFormat="1">
      <c r="A268" s="14"/>
      <c r="B268" s="235"/>
      <c r="C268" s="236"/>
      <c r="D268" s="226" t="s">
        <v>130</v>
      </c>
      <c r="E268" s="237" t="s">
        <v>19</v>
      </c>
      <c r="F268" s="238" t="s">
        <v>347</v>
      </c>
      <c r="G268" s="236"/>
      <c r="H268" s="239">
        <v>0.80000000000000004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5" t="s">
        <v>130</v>
      </c>
      <c r="AU268" s="245" t="s">
        <v>82</v>
      </c>
      <c r="AV268" s="14" t="s">
        <v>82</v>
      </c>
      <c r="AW268" s="14" t="s">
        <v>35</v>
      </c>
      <c r="AX268" s="14" t="s">
        <v>73</v>
      </c>
      <c r="AY268" s="245" t="s">
        <v>119</v>
      </c>
    </row>
    <row r="269" s="14" customFormat="1">
      <c r="A269" s="14"/>
      <c r="B269" s="235"/>
      <c r="C269" s="236"/>
      <c r="D269" s="226" t="s">
        <v>130</v>
      </c>
      <c r="E269" s="237" t="s">
        <v>19</v>
      </c>
      <c r="F269" s="238" t="s">
        <v>348</v>
      </c>
      <c r="G269" s="236"/>
      <c r="H269" s="239">
        <v>0.80000000000000004</v>
      </c>
      <c r="I269" s="240"/>
      <c r="J269" s="236"/>
      <c r="K269" s="236"/>
      <c r="L269" s="241"/>
      <c r="M269" s="242"/>
      <c r="N269" s="243"/>
      <c r="O269" s="243"/>
      <c r="P269" s="243"/>
      <c r="Q269" s="243"/>
      <c r="R269" s="243"/>
      <c r="S269" s="243"/>
      <c r="T269" s="24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5" t="s">
        <v>130</v>
      </c>
      <c r="AU269" s="245" t="s">
        <v>82</v>
      </c>
      <c r="AV269" s="14" t="s">
        <v>82</v>
      </c>
      <c r="AW269" s="14" t="s">
        <v>35</v>
      </c>
      <c r="AX269" s="14" t="s">
        <v>73</v>
      </c>
      <c r="AY269" s="245" t="s">
        <v>119</v>
      </c>
    </row>
    <row r="270" s="14" customFormat="1">
      <c r="A270" s="14"/>
      <c r="B270" s="235"/>
      <c r="C270" s="236"/>
      <c r="D270" s="226" t="s">
        <v>130</v>
      </c>
      <c r="E270" s="237" t="s">
        <v>19</v>
      </c>
      <c r="F270" s="238" t="s">
        <v>349</v>
      </c>
      <c r="G270" s="236"/>
      <c r="H270" s="239">
        <v>1.0800000000000001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5" t="s">
        <v>130</v>
      </c>
      <c r="AU270" s="245" t="s">
        <v>82</v>
      </c>
      <c r="AV270" s="14" t="s">
        <v>82</v>
      </c>
      <c r="AW270" s="14" t="s">
        <v>35</v>
      </c>
      <c r="AX270" s="14" t="s">
        <v>73</v>
      </c>
      <c r="AY270" s="245" t="s">
        <v>119</v>
      </c>
    </row>
    <row r="271" s="16" customFormat="1">
      <c r="A271" s="16"/>
      <c r="B271" s="257"/>
      <c r="C271" s="258"/>
      <c r="D271" s="226" t="s">
        <v>130</v>
      </c>
      <c r="E271" s="259" t="s">
        <v>19</v>
      </c>
      <c r="F271" s="260" t="s">
        <v>148</v>
      </c>
      <c r="G271" s="258"/>
      <c r="H271" s="261">
        <v>2.6800000000000002</v>
      </c>
      <c r="I271" s="262"/>
      <c r="J271" s="258"/>
      <c r="K271" s="258"/>
      <c r="L271" s="263"/>
      <c r="M271" s="264"/>
      <c r="N271" s="265"/>
      <c r="O271" s="265"/>
      <c r="P271" s="265"/>
      <c r="Q271" s="265"/>
      <c r="R271" s="265"/>
      <c r="S271" s="265"/>
      <c r="T271" s="266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T271" s="267" t="s">
        <v>130</v>
      </c>
      <c r="AU271" s="267" t="s">
        <v>82</v>
      </c>
      <c r="AV271" s="16" t="s">
        <v>126</v>
      </c>
      <c r="AW271" s="16" t="s">
        <v>35</v>
      </c>
      <c r="AX271" s="16" t="s">
        <v>80</v>
      </c>
      <c r="AY271" s="267" t="s">
        <v>119</v>
      </c>
    </row>
    <row r="272" s="12" customFormat="1" ht="22.8" customHeight="1">
      <c r="A272" s="12"/>
      <c r="B272" s="190"/>
      <c r="C272" s="191"/>
      <c r="D272" s="192" t="s">
        <v>72</v>
      </c>
      <c r="E272" s="204" t="s">
        <v>350</v>
      </c>
      <c r="F272" s="204" t="s">
        <v>351</v>
      </c>
      <c r="G272" s="191"/>
      <c r="H272" s="191"/>
      <c r="I272" s="194"/>
      <c r="J272" s="205">
        <f>BK272</f>
        <v>0</v>
      </c>
      <c r="K272" s="191"/>
      <c r="L272" s="196"/>
      <c r="M272" s="197"/>
      <c r="N272" s="198"/>
      <c r="O272" s="198"/>
      <c r="P272" s="199">
        <f>SUM(P273:P274)</f>
        <v>0</v>
      </c>
      <c r="Q272" s="198"/>
      <c r="R272" s="199">
        <f>SUM(R273:R274)</f>
        <v>0</v>
      </c>
      <c r="S272" s="198"/>
      <c r="T272" s="200">
        <f>SUM(T273:T274)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1" t="s">
        <v>80</v>
      </c>
      <c r="AT272" s="202" t="s">
        <v>72</v>
      </c>
      <c r="AU272" s="202" t="s">
        <v>80</v>
      </c>
      <c r="AY272" s="201" t="s">
        <v>119</v>
      </c>
      <c r="BK272" s="203">
        <f>SUM(BK273:BK274)</f>
        <v>0</v>
      </c>
    </row>
    <row r="273" s="2" customFormat="1" ht="24.15" customHeight="1">
      <c r="A273" s="40"/>
      <c r="B273" s="41"/>
      <c r="C273" s="206" t="s">
        <v>352</v>
      </c>
      <c r="D273" s="206" t="s">
        <v>121</v>
      </c>
      <c r="E273" s="207" t="s">
        <v>353</v>
      </c>
      <c r="F273" s="208" t="s">
        <v>354</v>
      </c>
      <c r="G273" s="209" t="s">
        <v>198</v>
      </c>
      <c r="H273" s="210">
        <v>124.56</v>
      </c>
      <c r="I273" s="211"/>
      <c r="J273" s="212">
        <f>ROUND(I273*H273,2)</f>
        <v>0</v>
      </c>
      <c r="K273" s="208" t="s">
        <v>125</v>
      </c>
      <c r="L273" s="46"/>
      <c r="M273" s="213" t="s">
        <v>19</v>
      </c>
      <c r="N273" s="214" t="s">
        <v>44</v>
      </c>
      <c r="O273" s="86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126</v>
      </c>
      <c r="AT273" s="217" t="s">
        <v>121</v>
      </c>
      <c r="AU273" s="217" t="s">
        <v>82</v>
      </c>
      <c r="AY273" s="19" t="s">
        <v>119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80</v>
      </c>
      <c r="BK273" s="218">
        <f>ROUND(I273*H273,2)</f>
        <v>0</v>
      </c>
      <c r="BL273" s="19" t="s">
        <v>126</v>
      </c>
      <c r="BM273" s="217" t="s">
        <v>355</v>
      </c>
    </row>
    <row r="274" s="2" customFormat="1">
      <c r="A274" s="40"/>
      <c r="B274" s="41"/>
      <c r="C274" s="42"/>
      <c r="D274" s="219" t="s">
        <v>128</v>
      </c>
      <c r="E274" s="42"/>
      <c r="F274" s="220" t="s">
        <v>356</v>
      </c>
      <c r="G274" s="42"/>
      <c r="H274" s="42"/>
      <c r="I274" s="221"/>
      <c r="J274" s="42"/>
      <c r="K274" s="42"/>
      <c r="L274" s="46"/>
      <c r="M274" s="278"/>
      <c r="N274" s="279"/>
      <c r="O274" s="280"/>
      <c r="P274" s="280"/>
      <c r="Q274" s="280"/>
      <c r="R274" s="280"/>
      <c r="S274" s="280"/>
      <c r="T274" s="281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128</v>
      </c>
      <c r="AU274" s="19" t="s">
        <v>82</v>
      </c>
    </row>
    <row r="275" s="2" customFormat="1" ht="6.96" customHeight="1">
      <c r="A275" s="40"/>
      <c r="B275" s="61"/>
      <c r="C275" s="62"/>
      <c r="D275" s="62"/>
      <c r="E275" s="62"/>
      <c r="F275" s="62"/>
      <c r="G275" s="62"/>
      <c r="H275" s="62"/>
      <c r="I275" s="62"/>
      <c r="J275" s="62"/>
      <c r="K275" s="62"/>
      <c r="L275" s="46"/>
      <c r="M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</row>
  </sheetData>
  <sheetProtection sheet="1" autoFilter="0" formatColumns="0" formatRows="0" objects="1" scenarios="1" spinCount="100000" saltValue="8jWHe0+wty3osBru88YkG4to+MqwMM6UxZ3Pa8TQi+3f90ZLv4qGSgHMGKHGtA/ohyKt80cmLEQb29bFu8CD5A==" hashValue="8q23CAak4q/RZepRK2RDzY8lBOql6CDnVoKDbJlEQNn6gv3UW5iqB2nxV177OMcKuz3pXanrJojd5knoE6LxBg==" algorithmName="SHA-512" password="CC35"/>
  <autoFilter ref="C86:K274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2_01/121151125"/>
    <hyperlink ref="F95" r:id="rId2" display="https://podminky.urs.cz/item/CS_URS_2022_01/122251106"/>
    <hyperlink ref="F108" r:id="rId3" display="https://podminky.urs.cz/item/CS_URS_2022_01/132251102"/>
    <hyperlink ref="F112" r:id="rId4" display="https://podminky.urs.cz/item/CS_URS_2022_01/133251101"/>
    <hyperlink ref="F116" r:id="rId5" display="https://podminky.urs.cz/item/CS_URS_2022_01/162751117"/>
    <hyperlink ref="F128" r:id="rId6" display="https://podminky.urs.cz/item/CS_URS_2022_01/162751119"/>
    <hyperlink ref="F141" r:id="rId7" display="https://podminky.urs.cz/item/CS_URS_2022_01/171151103"/>
    <hyperlink ref="F147" r:id="rId8" display="https://podminky.urs.cz/item/CS_URS_2022_01/171201201"/>
    <hyperlink ref="F170" r:id="rId9" display="https://podminky.urs.cz/item/CS_URS_2022_01/175151101"/>
    <hyperlink ref="F176" r:id="rId10" display="https://podminky.urs.cz/item/CS_URS_2022_01/181951112"/>
    <hyperlink ref="F184" r:id="rId11" display="https://podminky.urs.cz/item/CS_URS_2022_01/339921132"/>
    <hyperlink ref="F198" r:id="rId12" display="https://podminky.urs.cz/item/CS_URS_2022_01/339921133"/>
    <hyperlink ref="F207" r:id="rId13" display="https://podminky.urs.cz/item/CS_URS_2022_01/451573111"/>
    <hyperlink ref="F212" r:id="rId14" display="https://podminky.urs.cz/item/CS_URS_2022_01/564871116"/>
    <hyperlink ref="F219" r:id="rId15" display="https://podminky.urs.cz/item/CS_URS_2021_01/564931412"/>
    <hyperlink ref="F227" r:id="rId16" display="https://podminky.urs.cz/item/CS_URS_2022_01/567132115"/>
    <hyperlink ref="F236" r:id="rId17" display="https://podminky.urs.cz/item/CS_URS_2022_01/871315211"/>
    <hyperlink ref="F240" r:id="rId18" display="https://podminky.urs.cz/item/CS_URS_2022_01/877315211"/>
    <hyperlink ref="F243" r:id="rId19" display="https://podminky.urs.cz/item/CS_URS_2021_01/895941111"/>
    <hyperlink ref="F250" r:id="rId20" display="https://podminky.urs.cz/item/CS_URS_2022_01/914111111"/>
    <hyperlink ref="F261" r:id="rId21" display="https://podminky.urs.cz/item/CS_URS_2022_01/914511112"/>
    <hyperlink ref="F266" r:id="rId22" display="https://podminky.urs.cz/item/CS_URS_2022_01/916991121"/>
    <hyperlink ref="F274" r:id="rId23" display="https://podminky.urs.cz/item/CS_URS_2022_01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Základní technická vybavenost pro lokalitu Piskačův sad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357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31. 1. 2022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33</v>
      </c>
      <c r="F24" s="40"/>
      <c r="G24" s="40"/>
      <c r="H24" s="40"/>
      <c r="I24" s="134" t="s">
        <v>28</v>
      </c>
      <c r="J24" s="138" t="s">
        <v>34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ROUND((SUM(BE84:BE166)),  2)</f>
        <v>0</v>
      </c>
      <c r="G33" s="40"/>
      <c r="H33" s="40"/>
      <c r="I33" s="150">
        <v>0.20999999999999999</v>
      </c>
      <c r="J33" s="149">
        <f>ROUND(((SUM(BE84:BE166))*I33),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ROUND((SUM(BF84:BF166)),  2)</f>
        <v>0</v>
      </c>
      <c r="G34" s="40"/>
      <c r="H34" s="40"/>
      <c r="I34" s="150">
        <v>0.14999999999999999</v>
      </c>
      <c r="J34" s="149">
        <f>ROUND(((SUM(BF84:BF166))*I34),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ROUND((SUM(BG84:BG166)),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ROUND((SUM(BH84:BH166)),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ROUND((SUM(BI84:BI166)),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Základní technická vybavenost pro lokalitu Piskačův sad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039/2020_2 - SO 102 Komunikace kryt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Olešnice</v>
      </c>
      <c r="G52" s="42"/>
      <c r="H52" s="42"/>
      <c r="I52" s="34" t="s">
        <v>23</v>
      </c>
      <c r="J52" s="74" t="str">
        <f>IF(J12="","",J12)</f>
        <v>31. 1. 2022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DI PROJEKT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DI PROJEKT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7"/>
      <c r="C60" s="168"/>
      <c r="D60" s="169" t="s">
        <v>96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97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100</v>
      </c>
      <c r="E62" s="176"/>
      <c r="F62" s="176"/>
      <c r="G62" s="176"/>
      <c r="H62" s="176"/>
      <c r="I62" s="176"/>
      <c r="J62" s="177">
        <f>J115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102</v>
      </c>
      <c r="E63" s="176"/>
      <c r="F63" s="176"/>
      <c r="G63" s="176"/>
      <c r="H63" s="176"/>
      <c r="I63" s="176"/>
      <c r="J63" s="177">
        <f>J150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103</v>
      </c>
      <c r="E64" s="176"/>
      <c r="F64" s="176"/>
      <c r="G64" s="176"/>
      <c r="H64" s="176"/>
      <c r="I64" s="176"/>
      <c r="J64" s="177">
        <f>J164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104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Základní technická vybavenost pro lokalitu Piskačův sad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90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039/2020_2 - SO 102 Komunikace kryt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Olešnice</v>
      </c>
      <c r="G78" s="42"/>
      <c r="H78" s="42"/>
      <c r="I78" s="34" t="s">
        <v>23</v>
      </c>
      <c r="J78" s="74" t="str">
        <f>IF(J12="","",J12)</f>
        <v>31. 1. 2022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 xml:space="preserve"> </v>
      </c>
      <c r="G80" s="42"/>
      <c r="H80" s="42"/>
      <c r="I80" s="34" t="s">
        <v>31</v>
      </c>
      <c r="J80" s="38" t="str">
        <f>E21</f>
        <v>DI PROJEKT s.r.o.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36</v>
      </c>
      <c r="J81" s="38" t="str">
        <f>E24</f>
        <v>DI PROJEKT s.r.o.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105</v>
      </c>
      <c r="D83" s="182" t="s">
        <v>58</v>
      </c>
      <c r="E83" s="182" t="s">
        <v>54</v>
      </c>
      <c r="F83" s="182" t="s">
        <v>55</v>
      </c>
      <c r="G83" s="182" t="s">
        <v>106</v>
      </c>
      <c r="H83" s="182" t="s">
        <v>107</v>
      </c>
      <c r="I83" s="182" t="s">
        <v>108</v>
      </c>
      <c r="J83" s="182" t="s">
        <v>94</v>
      </c>
      <c r="K83" s="183" t="s">
        <v>109</v>
      </c>
      <c r="L83" s="184"/>
      <c r="M83" s="94" t="s">
        <v>19</v>
      </c>
      <c r="N83" s="95" t="s">
        <v>43</v>
      </c>
      <c r="O83" s="95" t="s">
        <v>110</v>
      </c>
      <c r="P83" s="95" t="s">
        <v>111</v>
      </c>
      <c r="Q83" s="95" t="s">
        <v>112</v>
      </c>
      <c r="R83" s="95" t="s">
        <v>113</v>
      </c>
      <c r="S83" s="95" t="s">
        <v>114</v>
      </c>
      <c r="T83" s="96" t="s">
        <v>115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116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</f>
        <v>0</v>
      </c>
      <c r="Q84" s="98"/>
      <c r="R84" s="187">
        <f>R85</f>
        <v>962.37787349999985</v>
      </c>
      <c r="S84" s="98"/>
      <c r="T84" s="188">
        <f>T85</f>
        <v>539.22000000000003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72</v>
      </c>
      <c r="AU84" s="19" t="s">
        <v>95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72</v>
      </c>
      <c r="E85" s="193" t="s">
        <v>117</v>
      </c>
      <c r="F85" s="193" t="s">
        <v>118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P86+P115+P150+P164</f>
        <v>0</v>
      </c>
      <c r="Q85" s="198"/>
      <c r="R85" s="199">
        <f>R86+R115+R150+R164</f>
        <v>962.37787349999985</v>
      </c>
      <c r="S85" s="198"/>
      <c r="T85" s="200">
        <f>T86+T115+T150+T164</f>
        <v>539.22000000000003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80</v>
      </c>
      <c r="AT85" s="202" t="s">
        <v>72</v>
      </c>
      <c r="AU85" s="202" t="s">
        <v>73</v>
      </c>
      <c r="AY85" s="201" t="s">
        <v>119</v>
      </c>
      <c r="BK85" s="203">
        <f>BK86+BK115+BK150+BK164</f>
        <v>0</v>
      </c>
    </row>
    <row r="86" s="12" customFormat="1" ht="22.8" customHeight="1">
      <c r="A86" s="12"/>
      <c r="B86" s="190"/>
      <c r="C86" s="191"/>
      <c r="D86" s="192" t="s">
        <v>72</v>
      </c>
      <c r="E86" s="204" t="s">
        <v>80</v>
      </c>
      <c r="F86" s="204" t="s">
        <v>120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SUM(P87:P114)</f>
        <v>0</v>
      </c>
      <c r="Q86" s="198"/>
      <c r="R86" s="199">
        <f>SUM(R87:R114)</f>
        <v>0.080784000000000009</v>
      </c>
      <c r="S86" s="198"/>
      <c r="T86" s="200">
        <f>SUM(T87:T114)</f>
        <v>539.22000000000003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80</v>
      </c>
      <c r="AT86" s="202" t="s">
        <v>72</v>
      </c>
      <c r="AU86" s="202" t="s">
        <v>80</v>
      </c>
      <c r="AY86" s="201" t="s">
        <v>119</v>
      </c>
      <c r="BK86" s="203">
        <f>SUM(BK87:BK114)</f>
        <v>0</v>
      </c>
    </row>
    <row r="87" s="2" customFormat="1" ht="33" customHeight="1">
      <c r="A87" s="40"/>
      <c r="B87" s="41"/>
      <c r="C87" s="206" t="s">
        <v>80</v>
      </c>
      <c r="D87" s="206" t="s">
        <v>121</v>
      </c>
      <c r="E87" s="207" t="s">
        <v>358</v>
      </c>
      <c r="F87" s="208" t="s">
        <v>359</v>
      </c>
      <c r="G87" s="209" t="s">
        <v>124</v>
      </c>
      <c r="H87" s="210">
        <v>2451</v>
      </c>
      <c r="I87" s="211"/>
      <c r="J87" s="212">
        <f>ROUND(I87*H87,2)</f>
        <v>0</v>
      </c>
      <c r="K87" s="208" t="s">
        <v>272</v>
      </c>
      <c r="L87" s="46"/>
      <c r="M87" s="213" t="s">
        <v>19</v>
      </c>
      <c r="N87" s="214" t="s">
        <v>44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0.22</v>
      </c>
      <c r="T87" s="216">
        <f>S87*H87</f>
        <v>539.22000000000003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126</v>
      </c>
      <c r="AT87" s="217" t="s">
        <v>121</v>
      </c>
      <c r="AU87" s="217" t="s">
        <v>82</v>
      </c>
      <c r="AY87" s="19" t="s">
        <v>119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80</v>
      </c>
      <c r="BK87" s="218">
        <f>ROUND(I87*H87,2)</f>
        <v>0</v>
      </c>
      <c r="BL87" s="19" t="s">
        <v>126</v>
      </c>
      <c r="BM87" s="217" t="s">
        <v>360</v>
      </c>
    </row>
    <row r="88" s="2" customFormat="1">
      <c r="A88" s="40"/>
      <c r="B88" s="41"/>
      <c r="C88" s="42"/>
      <c r="D88" s="219" t="s">
        <v>128</v>
      </c>
      <c r="E88" s="42"/>
      <c r="F88" s="220" t="s">
        <v>361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128</v>
      </c>
      <c r="AU88" s="19" t="s">
        <v>82</v>
      </c>
    </row>
    <row r="89" s="13" customFormat="1">
      <c r="A89" s="13"/>
      <c r="B89" s="224"/>
      <c r="C89" s="225"/>
      <c r="D89" s="226" t="s">
        <v>130</v>
      </c>
      <c r="E89" s="227" t="s">
        <v>19</v>
      </c>
      <c r="F89" s="228" t="s">
        <v>131</v>
      </c>
      <c r="G89" s="225"/>
      <c r="H89" s="227" t="s">
        <v>19</v>
      </c>
      <c r="I89" s="229"/>
      <c r="J89" s="225"/>
      <c r="K89" s="225"/>
      <c r="L89" s="230"/>
      <c r="M89" s="231"/>
      <c r="N89" s="232"/>
      <c r="O89" s="232"/>
      <c r="P89" s="232"/>
      <c r="Q89" s="232"/>
      <c r="R89" s="232"/>
      <c r="S89" s="232"/>
      <c r="T89" s="23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4" t="s">
        <v>130</v>
      </c>
      <c r="AU89" s="234" t="s">
        <v>82</v>
      </c>
      <c r="AV89" s="13" t="s">
        <v>80</v>
      </c>
      <c r="AW89" s="13" t="s">
        <v>35</v>
      </c>
      <c r="AX89" s="13" t="s">
        <v>73</v>
      </c>
      <c r="AY89" s="234" t="s">
        <v>119</v>
      </c>
    </row>
    <row r="90" s="13" customFormat="1">
      <c r="A90" s="13"/>
      <c r="B90" s="224"/>
      <c r="C90" s="225"/>
      <c r="D90" s="226" t="s">
        <v>130</v>
      </c>
      <c r="E90" s="227" t="s">
        <v>19</v>
      </c>
      <c r="F90" s="228" t="s">
        <v>362</v>
      </c>
      <c r="G90" s="225"/>
      <c r="H90" s="227" t="s">
        <v>19</v>
      </c>
      <c r="I90" s="229"/>
      <c r="J90" s="225"/>
      <c r="K90" s="225"/>
      <c r="L90" s="230"/>
      <c r="M90" s="231"/>
      <c r="N90" s="232"/>
      <c r="O90" s="232"/>
      <c r="P90" s="232"/>
      <c r="Q90" s="232"/>
      <c r="R90" s="232"/>
      <c r="S90" s="232"/>
      <c r="T90" s="23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4" t="s">
        <v>130</v>
      </c>
      <c r="AU90" s="234" t="s">
        <v>82</v>
      </c>
      <c r="AV90" s="13" t="s">
        <v>80</v>
      </c>
      <c r="AW90" s="13" t="s">
        <v>35</v>
      </c>
      <c r="AX90" s="13" t="s">
        <v>73</v>
      </c>
      <c r="AY90" s="234" t="s">
        <v>119</v>
      </c>
    </row>
    <row r="91" s="14" customFormat="1">
      <c r="A91" s="14"/>
      <c r="B91" s="235"/>
      <c r="C91" s="236"/>
      <c r="D91" s="226" t="s">
        <v>130</v>
      </c>
      <c r="E91" s="237" t="s">
        <v>19</v>
      </c>
      <c r="F91" s="238" t="s">
        <v>224</v>
      </c>
      <c r="G91" s="236"/>
      <c r="H91" s="239">
        <v>2190</v>
      </c>
      <c r="I91" s="240"/>
      <c r="J91" s="236"/>
      <c r="K91" s="236"/>
      <c r="L91" s="241"/>
      <c r="M91" s="242"/>
      <c r="N91" s="243"/>
      <c r="O91" s="243"/>
      <c r="P91" s="243"/>
      <c r="Q91" s="243"/>
      <c r="R91" s="243"/>
      <c r="S91" s="243"/>
      <c r="T91" s="24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5" t="s">
        <v>130</v>
      </c>
      <c r="AU91" s="245" t="s">
        <v>82</v>
      </c>
      <c r="AV91" s="14" t="s">
        <v>82</v>
      </c>
      <c r="AW91" s="14" t="s">
        <v>35</v>
      </c>
      <c r="AX91" s="14" t="s">
        <v>73</v>
      </c>
      <c r="AY91" s="245" t="s">
        <v>119</v>
      </c>
    </row>
    <row r="92" s="14" customFormat="1">
      <c r="A92" s="14"/>
      <c r="B92" s="235"/>
      <c r="C92" s="236"/>
      <c r="D92" s="226" t="s">
        <v>130</v>
      </c>
      <c r="E92" s="237" t="s">
        <v>19</v>
      </c>
      <c r="F92" s="238" t="s">
        <v>225</v>
      </c>
      <c r="G92" s="236"/>
      <c r="H92" s="239">
        <v>55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130</v>
      </c>
      <c r="AU92" s="245" t="s">
        <v>82</v>
      </c>
      <c r="AV92" s="14" t="s">
        <v>82</v>
      </c>
      <c r="AW92" s="14" t="s">
        <v>35</v>
      </c>
      <c r="AX92" s="14" t="s">
        <v>73</v>
      </c>
      <c r="AY92" s="245" t="s">
        <v>119</v>
      </c>
    </row>
    <row r="93" s="14" customFormat="1">
      <c r="A93" s="14"/>
      <c r="B93" s="235"/>
      <c r="C93" s="236"/>
      <c r="D93" s="226" t="s">
        <v>130</v>
      </c>
      <c r="E93" s="237" t="s">
        <v>19</v>
      </c>
      <c r="F93" s="238" t="s">
        <v>226</v>
      </c>
      <c r="G93" s="236"/>
      <c r="H93" s="239">
        <v>206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5" t="s">
        <v>130</v>
      </c>
      <c r="AU93" s="245" t="s">
        <v>82</v>
      </c>
      <c r="AV93" s="14" t="s">
        <v>82</v>
      </c>
      <c r="AW93" s="14" t="s">
        <v>35</v>
      </c>
      <c r="AX93" s="14" t="s">
        <v>73</v>
      </c>
      <c r="AY93" s="245" t="s">
        <v>119</v>
      </c>
    </row>
    <row r="94" s="16" customFormat="1">
      <c r="A94" s="16"/>
      <c r="B94" s="257"/>
      <c r="C94" s="258"/>
      <c r="D94" s="226" t="s">
        <v>130</v>
      </c>
      <c r="E94" s="259" t="s">
        <v>19</v>
      </c>
      <c r="F94" s="260" t="s">
        <v>148</v>
      </c>
      <c r="G94" s="258"/>
      <c r="H94" s="261">
        <v>2451</v>
      </c>
      <c r="I94" s="262"/>
      <c r="J94" s="258"/>
      <c r="K94" s="258"/>
      <c r="L94" s="263"/>
      <c r="M94" s="264"/>
      <c r="N94" s="265"/>
      <c r="O94" s="265"/>
      <c r="P94" s="265"/>
      <c r="Q94" s="265"/>
      <c r="R94" s="265"/>
      <c r="S94" s="265"/>
      <c r="T94" s="26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T94" s="267" t="s">
        <v>130</v>
      </c>
      <c r="AU94" s="267" t="s">
        <v>82</v>
      </c>
      <c r="AV94" s="16" t="s">
        <v>126</v>
      </c>
      <c r="AW94" s="16" t="s">
        <v>35</v>
      </c>
      <c r="AX94" s="16" t="s">
        <v>80</v>
      </c>
      <c r="AY94" s="267" t="s">
        <v>119</v>
      </c>
    </row>
    <row r="95" s="2" customFormat="1" ht="37.8" customHeight="1">
      <c r="A95" s="40"/>
      <c r="B95" s="41"/>
      <c r="C95" s="206" t="s">
        <v>82</v>
      </c>
      <c r="D95" s="206" t="s">
        <v>121</v>
      </c>
      <c r="E95" s="207" t="s">
        <v>363</v>
      </c>
      <c r="F95" s="208" t="s">
        <v>364</v>
      </c>
      <c r="G95" s="209" t="s">
        <v>135</v>
      </c>
      <c r="H95" s="210">
        <v>245.09999999999999</v>
      </c>
      <c r="I95" s="211"/>
      <c r="J95" s="212">
        <f>ROUND(I95*H95,2)</f>
        <v>0</v>
      </c>
      <c r="K95" s="208" t="s">
        <v>272</v>
      </c>
      <c r="L95" s="46"/>
      <c r="M95" s="213" t="s">
        <v>19</v>
      </c>
      <c r="N95" s="214" t="s">
        <v>44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126</v>
      </c>
      <c r="AT95" s="217" t="s">
        <v>121</v>
      </c>
      <c r="AU95" s="217" t="s">
        <v>82</v>
      </c>
      <c r="AY95" s="19" t="s">
        <v>119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80</v>
      </c>
      <c r="BK95" s="218">
        <f>ROUND(I95*H95,2)</f>
        <v>0</v>
      </c>
      <c r="BL95" s="19" t="s">
        <v>126</v>
      </c>
      <c r="BM95" s="217" t="s">
        <v>365</v>
      </c>
    </row>
    <row r="96" s="2" customFormat="1">
      <c r="A96" s="40"/>
      <c r="B96" s="41"/>
      <c r="C96" s="42"/>
      <c r="D96" s="219" t="s">
        <v>128</v>
      </c>
      <c r="E96" s="42"/>
      <c r="F96" s="220" t="s">
        <v>366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128</v>
      </c>
      <c r="AU96" s="19" t="s">
        <v>82</v>
      </c>
    </row>
    <row r="97" s="13" customFormat="1">
      <c r="A97" s="13"/>
      <c r="B97" s="224"/>
      <c r="C97" s="225"/>
      <c r="D97" s="226" t="s">
        <v>130</v>
      </c>
      <c r="E97" s="227" t="s">
        <v>19</v>
      </c>
      <c r="F97" s="228" t="s">
        <v>367</v>
      </c>
      <c r="G97" s="225"/>
      <c r="H97" s="227" t="s">
        <v>19</v>
      </c>
      <c r="I97" s="229"/>
      <c r="J97" s="225"/>
      <c r="K97" s="225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130</v>
      </c>
      <c r="AU97" s="234" t="s">
        <v>82</v>
      </c>
      <c r="AV97" s="13" t="s">
        <v>80</v>
      </c>
      <c r="AW97" s="13" t="s">
        <v>35</v>
      </c>
      <c r="AX97" s="13" t="s">
        <v>73</v>
      </c>
      <c r="AY97" s="234" t="s">
        <v>119</v>
      </c>
    </row>
    <row r="98" s="14" customFormat="1">
      <c r="A98" s="14"/>
      <c r="B98" s="235"/>
      <c r="C98" s="236"/>
      <c r="D98" s="226" t="s">
        <v>130</v>
      </c>
      <c r="E98" s="237" t="s">
        <v>19</v>
      </c>
      <c r="F98" s="238" t="s">
        <v>368</v>
      </c>
      <c r="G98" s="236"/>
      <c r="H98" s="239">
        <v>245.09999999999999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130</v>
      </c>
      <c r="AU98" s="245" t="s">
        <v>82</v>
      </c>
      <c r="AV98" s="14" t="s">
        <v>82</v>
      </c>
      <c r="AW98" s="14" t="s">
        <v>35</v>
      </c>
      <c r="AX98" s="14" t="s">
        <v>80</v>
      </c>
      <c r="AY98" s="245" t="s">
        <v>119</v>
      </c>
    </row>
    <row r="99" s="2" customFormat="1" ht="24.15" customHeight="1">
      <c r="A99" s="40"/>
      <c r="B99" s="41"/>
      <c r="C99" s="206" t="s">
        <v>143</v>
      </c>
      <c r="D99" s="206" t="s">
        <v>121</v>
      </c>
      <c r="E99" s="207" t="s">
        <v>369</v>
      </c>
      <c r="F99" s="208" t="s">
        <v>192</v>
      </c>
      <c r="G99" s="209" t="s">
        <v>135</v>
      </c>
      <c r="H99" s="210">
        <v>245.09999999999999</v>
      </c>
      <c r="I99" s="211"/>
      <c r="J99" s="212">
        <f>ROUND(I99*H99,2)</f>
        <v>0</v>
      </c>
      <c r="K99" s="208" t="s">
        <v>272</v>
      </c>
      <c r="L99" s="46"/>
      <c r="M99" s="213" t="s">
        <v>19</v>
      </c>
      <c r="N99" s="214" t="s">
        <v>44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126</v>
      </c>
      <c r="AT99" s="217" t="s">
        <v>121</v>
      </c>
      <c r="AU99" s="217" t="s">
        <v>82</v>
      </c>
      <c r="AY99" s="19" t="s">
        <v>119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80</v>
      </c>
      <c r="BK99" s="218">
        <f>ROUND(I99*H99,2)</f>
        <v>0</v>
      </c>
      <c r="BL99" s="19" t="s">
        <v>126</v>
      </c>
      <c r="BM99" s="217" t="s">
        <v>370</v>
      </c>
    </row>
    <row r="100" s="2" customFormat="1">
      <c r="A100" s="40"/>
      <c r="B100" s="41"/>
      <c r="C100" s="42"/>
      <c r="D100" s="219" t="s">
        <v>128</v>
      </c>
      <c r="E100" s="42"/>
      <c r="F100" s="220" t="s">
        <v>371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128</v>
      </c>
      <c r="AU100" s="19" t="s">
        <v>82</v>
      </c>
    </row>
    <row r="101" s="13" customFormat="1">
      <c r="A101" s="13"/>
      <c r="B101" s="224"/>
      <c r="C101" s="225"/>
      <c r="D101" s="226" t="s">
        <v>130</v>
      </c>
      <c r="E101" s="227" t="s">
        <v>19</v>
      </c>
      <c r="F101" s="228" t="s">
        <v>372</v>
      </c>
      <c r="G101" s="225"/>
      <c r="H101" s="227" t="s">
        <v>19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130</v>
      </c>
      <c r="AU101" s="234" t="s">
        <v>82</v>
      </c>
      <c r="AV101" s="13" t="s">
        <v>80</v>
      </c>
      <c r="AW101" s="13" t="s">
        <v>35</v>
      </c>
      <c r="AX101" s="13" t="s">
        <v>73</v>
      </c>
      <c r="AY101" s="234" t="s">
        <v>119</v>
      </c>
    </row>
    <row r="102" s="14" customFormat="1">
      <c r="A102" s="14"/>
      <c r="B102" s="235"/>
      <c r="C102" s="236"/>
      <c r="D102" s="226" t="s">
        <v>130</v>
      </c>
      <c r="E102" s="237" t="s">
        <v>19</v>
      </c>
      <c r="F102" s="238" t="s">
        <v>368</v>
      </c>
      <c r="G102" s="236"/>
      <c r="H102" s="239">
        <v>245.09999999999999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130</v>
      </c>
      <c r="AU102" s="245" t="s">
        <v>82</v>
      </c>
      <c r="AV102" s="14" t="s">
        <v>82</v>
      </c>
      <c r="AW102" s="14" t="s">
        <v>35</v>
      </c>
      <c r="AX102" s="14" t="s">
        <v>80</v>
      </c>
      <c r="AY102" s="245" t="s">
        <v>119</v>
      </c>
    </row>
    <row r="103" s="2" customFormat="1" ht="24.15" customHeight="1">
      <c r="A103" s="40"/>
      <c r="B103" s="41"/>
      <c r="C103" s="206" t="s">
        <v>126</v>
      </c>
      <c r="D103" s="206" t="s">
        <v>121</v>
      </c>
      <c r="E103" s="207" t="s">
        <v>373</v>
      </c>
      <c r="F103" s="208" t="s">
        <v>374</v>
      </c>
      <c r="G103" s="209" t="s">
        <v>124</v>
      </c>
      <c r="H103" s="210">
        <v>7221</v>
      </c>
      <c r="I103" s="211"/>
      <c r="J103" s="212">
        <f>ROUND(I103*H103,2)</f>
        <v>0</v>
      </c>
      <c r="K103" s="208" t="s">
        <v>125</v>
      </c>
      <c r="L103" s="46"/>
      <c r="M103" s="213" t="s">
        <v>19</v>
      </c>
      <c r="N103" s="214" t="s">
        <v>44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126</v>
      </c>
      <c r="AT103" s="217" t="s">
        <v>121</v>
      </c>
      <c r="AU103" s="217" t="s">
        <v>82</v>
      </c>
      <c r="AY103" s="19" t="s">
        <v>119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80</v>
      </c>
      <c r="BK103" s="218">
        <f>ROUND(I103*H103,2)</f>
        <v>0</v>
      </c>
      <c r="BL103" s="19" t="s">
        <v>126</v>
      </c>
      <c r="BM103" s="217" t="s">
        <v>375</v>
      </c>
    </row>
    <row r="104" s="2" customFormat="1">
      <c r="A104" s="40"/>
      <c r="B104" s="41"/>
      <c r="C104" s="42"/>
      <c r="D104" s="219" t="s">
        <v>128</v>
      </c>
      <c r="E104" s="42"/>
      <c r="F104" s="220" t="s">
        <v>376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128</v>
      </c>
      <c r="AU104" s="19" t="s">
        <v>82</v>
      </c>
    </row>
    <row r="105" s="13" customFormat="1">
      <c r="A105" s="13"/>
      <c r="B105" s="224"/>
      <c r="C105" s="225"/>
      <c r="D105" s="226" t="s">
        <v>130</v>
      </c>
      <c r="E105" s="227" t="s">
        <v>19</v>
      </c>
      <c r="F105" s="228" t="s">
        <v>131</v>
      </c>
      <c r="G105" s="225"/>
      <c r="H105" s="227" t="s">
        <v>19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130</v>
      </c>
      <c r="AU105" s="234" t="s">
        <v>82</v>
      </c>
      <c r="AV105" s="13" t="s">
        <v>80</v>
      </c>
      <c r="AW105" s="13" t="s">
        <v>35</v>
      </c>
      <c r="AX105" s="13" t="s">
        <v>73</v>
      </c>
      <c r="AY105" s="234" t="s">
        <v>119</v>
      </c>
    </row>
    <row r="106" s="14" customFormat="1">
      <c r="A106" s="14"/>
      <c r="B106" s="235"/>
      <c r="C106" s="236"/>
      <c r="D106" s="226" t="s">
        <v>130</v>
      </c>
      <c r="E106" s="237" t="s">
        <v>19</v>
      </c>
      <c r="F106" s="238" t="s">
        <v>377</v>
      </c>
      <c r="G106" s="236"/>
      <c r="H106" s="239">
        <v>2276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130</v>
      </c>
      <c r="AU106" s="245" t="s">
        <v>82</v>
      </c>
      <c r="AV106" s="14" t="s">
        <v>82</v>
      </c>
      <c r="AW106" s="14" t="s">
        <v>35</v>
      </c>
      <c r="AX106" s="14" t="s">
        <v>73</v>
      </c>
      <c r="AY106" s="245" t="s">
        <v>119</v>
      </c>
    </row>
    <row r="107" s="14" customFormat="1">
      <c r="A107" s="14"/>
      <c r="B107" s="235"/>
      <c r="C107" s="236"/>
      <c r="D107" s="226" t="s">
        <v>130</v>
      </c>
      <c r="E107" s="237" t="s">
        <v>19</v>
      </c>
      <c r="F107" s="238" t="s">
        <v>378</v>
      </c>
      <c r="G107" s="236"/>
      <c r="H107" s="239">
        <v>4945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130</v>
      </c>
      <c r="AU107" s="245" t="s">
        <v>82</v>
      </c>
      <c r="AV107" s="14" t="s">
        <v>82</v>
      </c>
      <c r="AW107" s="14" t="s">
        <v>35</v>
      </c>
      <c r="AX107" s="14" t="s">
        <v>73</v>
      </c>
      <c r="AY107" s="245" t="s">
        <v>119</v>
      </c>
    </row>
    <row r="108" s="16" customFormat="1">
      <c r="A108" s="16"/>
      <c r="B108" s="257"/>
      <c r="C108" s="258"/>
      <c r="D108" s="226" t="s">
        <v>130</v>
      </c>
      <c r="E108" s="259" t="s">
        <v>19</v>
      </c>
      <c r="F108" s="260" t="s">
        <v>148</v>
      </c>
      <c r="G108" s="258"/>
      <c r="H108" s="261">
        <v>7221</v>
      </c>
      <c r="I108" s="262"/>
      <c r="J108" s="258"/>
      <c r="K108" s="258"/>
      <c r="L108" s="263"/>
      <c r="M108" s="264"/>
      <c r="N108" s="265"/>
      <c r="O108" s="265"/>
      <c r="P108" s="265"/>
      <c r="Q108" s="265"/>
      <c r="R108" s="265"/>
      <c r="S108" s="265"/>
      <c r="T108" s="26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T108" s="267" t="s">
        <v>130</v>
      </c>
      <c r="AU108" s="267" t="s">
        <v>82</v>
      </c>
      <c r="AV108" s="16" t="s">
        <v>126</v>
      </c>
      <c r="AW108" s="16" t="s">
        <v>35</v>
      </c>
      <c r="AX108" s="16" t="s">
        <v>80</v>
      </c>
      <c r="AY108" s="267" t="s">
        <v>119</v>
      </c>
    </row>
    <row r="109" s="2" customFormat="1" ht="24.15" customHeight="1">
      <c r="A109" s="40"/>
      <c r="B109" s="41"/>
      <c r="C109" s="206" t="s">
        <v>159</v>
      </c>
      <c r="D109" s="206" t="s">
        <v>121</v>
      </c>
      <c r="E109" s="207" t="s">
        <v>379</v>
      </c>
      <c r="F109" s="208" t="s">
        <v>380</v>
      </c>
      <c r="G109" s="209" t="s">
        <v>124</v>
      </c>
      <c r="H109" s="210">
        <v>1584</v>
      </c>
      <c r="I109" s="211"/>
      <c r="J109" s="212">
        <f>ROUND(I109*H109,2)</f>
        <v>0</v>
      </c>
      <c r="K109" s="208" t="s">
        <v>125</v>
      </c>
      <c r="L109" s="46"/>
      <c r="M109" s="213" t="s">
        <v>19</v>
      </c>
      <c r="N109" s="214" t="s">
        <v>44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126</v>
      </c>
      <c r="AT109" s="217" t="s">
        <v>121</v>
      </c>
      <c r="AU109" s="217" t="s">
        <v>82</v>
      </c>
      <c r="AY109" s="19" t="s">
        <v>119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80</v>
      </c>
      <c r="BK109" s="218">
        <f>ROUND(I109*H109,2)</f>
        <v>0</v>
      </c>
      <c r="BL109" s="19" t="s">
        <v>126</v>
      </c>
      <c r="BM109" s="217" t="s">
        <v>381</v>
      </c>
    </row>
    <row r="110" s="2" customFormat="1">
      <c r="A110" s="40"/>
      <c r="B110" s="41"/>
      <c r="C110" s="42"/>
      <c r="D110" s="219" t="s">
        <v>128</v>
      </c>
      <c r="E110" s="42"/>
      <c r="F110" s="220" t="s">
        <v>382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128</v>
      </c>
      <c r="AU110" s="19" t="s">
        <v>82</v>
      </c>
    </row>
    <row r="111" s="13" customFormat="1">
      <c r="A111" s="13"/>
      <c r="B111" s="224"/>
      <c r="C111" s="225"/>
      <c r="D111" s="226" t="s">
        <v>130</v>
      </c>
      <c r="E111" s="227" t="s">
        <v>19</v>
      </c>
      <c r="F111" s="228" t="s">
        <v>131</v>
      </c>
      <c r="G111" s="225"/>
      <c r="H111" s="227" t="s">
        <v>19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130</v>
      </c>
      <c r="AU111" s="234" t="s">
        <v>82</v>
      </c>
      <c r="AV111" s="13" t="s">
        <v>80</v>
      </c>
      <c r="AW111" s="13" t="s">
        <v>35</v>
      </c>
      <c r="AX111" s="13" t="s">
        <v>73</v>
      </c>
      <c r="AY111" s="234" t="s">
        <v>119</v>
      </c>
    </row>
    <row r="112" s="14" customFormat="1">
      <c r="A112" s="14"/>
      <c r="B112" s="235"/>
      <c r="C112" s="236"/>
      <c r="D112" s="226" t="s">
        <v>130</v>
      </c>
      <c r="E112" s="237" t="s">
        <v>19</v>
      </c>
      <c r="F112" s="238" t="s">
        <v>383</v>
      </c>
      <c r="G112" s="236"/>
      <c r="H112" s="239">
        <v>1584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130</v>
      </c>
      <c r="AU112" s="245" t="s">
        <v>82</v>
      </c>
      <c r="AV112" s="14" t="s">
        <v>82</v>
      </c>
      <c r="AW112" s="14" t="s">
        <v>35</v>
      </c>
      <c r="AX112" s="14" t="s">
        <v>80</v>
      </c>
      <c r="AY112" s="245" t="s">
        <v>119</v>
      </c>
    </row>
    <row r="113" s="2" customFormat="1" ht="16.5" customHeight="1">
      <c r="A113" s="40"/>
      <c r="B113" s="41"/>
      <c r="C113" s="268" t="s">
        <v>171</v>
      </c>
      <c r="D113" s="268" t="s">
        <v>214</v>
      </c>
      <c r="E113" s="269" t="s">
        <v>384</v>
      </c>
      <c r="F113" s="270" t="s">
        <v>385</v>
      </c>
      <c r="G113" s="271" t="s">
        <v>386</v>
      </c>
      <c r="H113" s="272">
        <v>80.784000000000006</v>
      </c>
      <c r="I113" s="273"/>
      <c r="J113" s="274">
        <f>ROUND(I113*H113,2)</f>
        <v>0</v>
      </c>
      <c r="K113" s="270" t="s">
        <v>125</v>
      </c>
      <c r="L113" s="275"/>
      <c r="M113" s="276" t="s">
        <v>19</v>
      </c>
      <c r="N113" s="277" t="s">
        <v>44</v>
      </c>
      <c r="O113" s="86"/>
      <c r="P113" s="215">
        <f>O113*H113</f>
        <v>0</v>
      </c>
      <c r="Q113" s="215">
        <v>0.001</v>
      </c>
      <c r="R113" s="215">
        <f>Q113*H113</f>
        <v>0.080784000000000009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190</v>
      </c>
      <c r="AT113" s="217" t="s">
        <v>214</v>
      </c>
      <c r="AU113" s="217" t="s">
        <v>82</v>
      </c>
      <c r="AY113" s="19" t="s">
        <v>119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80</v>
      </c>
      <c r="BK113" s="218">
        <f>ROUND(I113*H113,2)</f>
        <v>0</v>
      </c>
      <c r="BL113" s="19" t="s">
        <v>126</v>
      </c>
      <c r="BM113" s="217" t="s">
        <v>387</v>
      </c>
    </row>
    <row r="114" s="14" customFormat="1">
      <c r="A114" s="14"/>
      <c r="B114" s="235"/>
      <c r="C114" s="236"/>
      <c r="D114" s="226" t="s">
        <v>130</v>
      </c>
      <c r="E114" s="237" t="s">
        <v>19</v>
      </c>
      <c r="F114" s="238" t="s">
        <v>388</v>
      </c>
      <c r="G114" s="236"/>
      <c r="H114" s="239">
        <v>80.784000000000006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130</v>
      </c>
      <c r="AU114" s="245" t="s">
        <v>82</v>
      </c>
      <c r="AV114" s="14" t="s">
        <v>82</v>
      </c>
      <c r="AW114" s="14" t="s">
        <v>35</v>
      </c>
      <c r="AX114" s="14" t="s">
        <v>80</v>
      </c>
      <c r="AY114" s="245" t="s">
        <v>119</v>
      </c>
    </row>
    <row r="115" s="12" customFormat="1" ht="22.8" customHeight="1">
      <c r="A115" s="12"/>
      <c r="B115" s="190"/>
      <c r="C115" s="191"/>
      <c r="D115" s="192" t="s">
        <v>72</v>
      </c>
      <c r="E115" s="204" t="s">
        <v>159</v>
      </c>
      <c r="F115" s="204" t="s">
        <v>263</v>
      </c>
      <c r="G115" s="191"/>
      <c r="H115" s="191"/>
      <c r="I115" s="194"/>
      <c r="J115" s="205">
        <f>BK115</f>
        <v>0</v>
      </c>
      <c r="K115" s="191"/>
      <c r="L115" s="196"/>
      <c r="M115" s="197"/>
      <c r="N115" s="198"/>
      <c r="O115" s="198"/>
      <c r="P115" s="199">
        <f>SUM(P116:P149)</f>
        <v>0</v>
      </c>
      <c r="Q115" s="198"/>
      <c r="R115" s="199">
        <f>SUM(R116:R149)</f>
        <v>643.41382799999985</v>
      </c>
      <c r="S115" s="198"/>
      <c r="T115" s="200">
        <f>SUM(T116:T149)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1" t="s">
        <v>80</v>
      </c>
      <c r="AT115" s="202" t="s">
        <v>72</v>
      </c>
      <c r="AU115" s="202" t="s">
        <v>80</v>
      </c>
      <c r="AY115" s="201" t="s">
        <v>119</v>
      </c>
      <c r="BK115" s="203">
        <f>SUM(BK116:BK149)</f>
        <v>0</v>
      </c>
    </row>
    <row r="116" s="2" customFormat="1" ht="33" customHeight="1">
      <c r="A116" s="40"/>
      <c r="B116" s="41"/>
      <c r="C116" s="206" t="s">
        <v>183</v>
      </c>
      <c r="D116" s="206" t="s">
        <v>121</v>
      </c>
      <c r="E116" s="207" t="s">
        <v>389</v>
      </c>
      <c r="F116" s="208" t="s">
        <v>390</v>
      </c>
      <c r="G116" s="209" t="s">
        <v>124</v>
      </c>
      <c r="H116" s="210">
        <v>118.05</v>
      </c>
      <c r="I116" s="211"/>
      <c r="J116" s="212">
        <f>ROUND(I116*H116,2)</f>
        <v>0</v>
      </c>
      <c r="K116" s="208" t="s">
        <v>125</v>
      </c>
      <c r="L116" s="46"/>
      <c r="M116" s="213" t="s">
        <v>19</v>
      </c>
      <c r="N116" s="214" t="s">
        <v>44</v>
      </c>
      <c r="O116" s="86"/>
      <c r="P116" s="215">
        <f>O116*H116</f>
        <v>0</v>
      </c>
      <c r="Q116" s="215">
        <v>0.19536000000000001</v>
      </c>
      <c r="R116" s="215">
        <f>Q116*H116</f>
        <v>23.062248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126</v>
      </c>
      <c r="AT116" s="217" t="s">
        <v>121</v>
      </c>
      <c r="AU116" s="217" t="s">
        <v>82</v>
      </c>
      <c r="AY116" s="19" t="s">
        <v>119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80</v>
      </c>
      <c r="BK116" s="218">
        <f>ROUND(I116*H116,2)</f>
        <v>0</v>
      </c>
      <c r="BL116" s="19" t="s">
        <v>126</v>
      </c>
      <c r="BM116" s="217" t="s">
        <v>391</v>
      </c>
    </row>
    <row r="117" s="2" customFormat="1">
      <c r="A117" s="40"/>
      <c r="B117" s="41"/>
      <c r="C117" s="42"/>
      <c r="D117" s="219" t="s">
        <v>128</v>
      </c>
      <c r="E117" s="42"/>
      <c r="F117" s="220" t="s">
        <v>392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128</v>
      </c>
      <c r="AU117" s="19" t="s">
        <v>82</v>
      </c>
    </row>
    <row r="118" s="13" customFormat="1">
      <c r="A118" s="13"/>
      <c r="B118" s="224"/>
      <c r="C118" s="225"/>
      <c r="D118" s="226" t="s">
        <v>130</v>
      </c>
      <c r="E118" s="227" t="s">
        <v>19</v>
      </c>
      <c r="F118" s="228" t="s">
        <v>131</v>
      </c>
      <c r="G118" s="225"/>
      <c r="H118" s="227" t="s">
        <v>19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130</v>
      </c>
      <c r="AU118" s="234" t="s">
        <v>82</v>
      </c>
      <c r="AV118" s="13" t="s">
        <v>80</v>
      </c>
      <c r="AW118" s="13" t="s">
        <v>35</v>
      </c>
      <c r="AX118" s="13" t="s">
        <v>73</v>
      </c>
      <c r="AY118" s="234" t="s">
        <v>119</v>
      </c>
    </row>
    <row r="119" s="14" customFormat="1">
      <c r="A119" s="14"/>
      <c r="B119" s="235"/>
      <c r="C119" s="236"/>
      <c r="D119" s="226" t="s">
        <v>130</v>
      </c>
      <c r="E119" s="237" t="s">
        <v>19</v>
      </c>
      <c r="F119" s="238" t="s">
        <v>393</v>
      </c>
      <c r="G119" s="236"/>
      <c r="H119" s="239">
        <v>118.05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130</v>
      </c>
      <c r="AU119" s="245" t="s">
        <v>82</v>
      </c>
      <c r="AV119" s="14" t="s">
        <v>82</v>
      </c>
      <c r="AW119" s="14" t="s">
        <v>35</v>
      </c>
      <c r="AX119" s="14" t="s">
        <v>80</v>
      </c>
      <c r="AY119" s="245" t="s">
        <v>119</v>
      </c>
    </row>
    <row r="120" s="2" customFormat="1" ht="16.5" customHeight="1">
      <c r="A120" s="40"/>
      <c r="B120" s="41"/>
      <c r="C120" s="268" t="s">
        <v>190</v>
      </c>
      <c r="D120" s="268" t="s">
        <v>214</v>
      </c>
      <c r="E120" s="269" t="s">
        <v>394</v>
      </c>
      <c r="F120" s="270" t="s">
        <v>395</v>
      </c>
      <c r="G120" s="271" t="s">
        <v>124</v>
      </c>
      <c r="H120" s="272">
        <v>118.05</v>
      </c>
      <c r="I120" s="273"/>
      <c r="J120" s="274">
        <f>ROUND(I120*H120,2)</f>
        <v>0</v>
      </c>
      <c r="K120" s="270" t="s">
        <v>125</v>
      </c>
      <c r="L120" s="275"/>
      <c r="M120" s="276" t="s">
        <v>19</v>
      </c>
      <c r="N120" s="277" t="s">
        <v>44</v>
      </c>
      <c r="O120" s="86"/>
      <c r="P120" s="215">
        <f>O120*H120</f>
        <v>0</v>
      </c>
      <c r="Q120" s="215">
        <v>0.222</v>
      </c>
      <c r="R120" s="215">
        <f>Q120*H120</f>
        <v>26.207100000000001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190</v>
      </c>
      <c r="AT120" s="217" t="s">
        <v>214</v>
      </c>
      <c r="AU120" s="217" t="s">
        <v>82</v>
      </c>
      <c r="AY120" s="19" t="s">
        <v>119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80</v>
      </c>
      <c r="BK120" s="218">
        <f>ROUND(I120*H120,2)</f>
        <v>0</v>
      </c>
      <c r="BL120" s="19" t="s">
        <v>126</v>
      </c>
      <c r="BM120" s="217" t="s">
        <v>396</v>
      </c>
    </row>
    <row r="121" s="13" customFormat="1">
      <c r="A121" s="13"/>
      <c r="B121" s="224"/>
      <c r="C121" s="225"/>
      <c r="D121" s="226" t="s">
        <v>130</v>
      </c>
      <c r="E121" s="227" t="s">
        <v>19</v>
      </c>
      <c r="F121" s="228" t="s">
        <v>131</v>
      </c>
      <c r="G121" s="225"/>
      <c r="H121" s="227" t="s">
        <v>19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130</v>
      </c>
      <c r="AU121" s="234" t="s">
        <v>82</v>
      </c>
      <c r="AV121" s="13" t="s">
        <v>80</v>
      </c>
      <c r="AW121" s="13" t="s">
        <v>35</v>
      </c>
      <c r="AX121" s="13" t="s">
        <v>73</v>
      </c>
      <c r="AY121" s="234" t="s">
        <v>119</v>
      </c>
    </row>
    <row r="122" s="14" customFormat="1">
      <c r="A122" s="14"/>
      <c r="B122" s="235"/>
      <c r="C122" s="236"/>
      <c r="D122" s="226" t="s">
        <v>130</v>
      </c>
      <c r="E122" s="237" t="s">
        <v>19</v>
      </c>
      <c r="F122" s="238" t="s">
        <v>393</v>
      </c>
      <c r="G122" s="236"/>
      <c r="H122" s="239">
        <v>118.05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130</v>
      </c>
      <c r="AU122" s="245" t="s">
        <v>82</v>
      </c>
      <c r="AV122" s="14" t="s">
        <v>82</v>
      </c>
      <c r="AW122" s="14" t="s">
        <v>35</v>
      </c>
      <c r="AX122" s="14" t="s">
        <v>80</v>
      </c>
      <c r="AY122" s="245" t="s">
        <v>119</v>
      </c>
    </row>
    <row r="123" s="2" customFormat="1" ht="44.25" customHeight="1">
      <c r="A123" s="40"/>
      <c r="B123" s="41"/>
      <c r="C123" s="206" t="s">
        <v>195</v>
      </c>
      <c r="D123" s="206" t="s">
        <v>121</v>
      </c>
      <c r="E123" s="207" t="s">
        <v>397</v>
      </c>
      <c r="F123" s="208" t="s">
        <v>398</v>
      </c>
      <c r="G123" s="209" t="s">
        <v>124</v>
      </c>
      <c r="H123" s="210">
        <v>2277.5</v>
      </c>
      <c r="I123" s="211"/>
      <c r="J123" s="212">
        <f>ROUND(I123*H123,2)</f>
        <v>0</v>
      </c>
      <c r="K123" s="208" t="s">
        <v>125</v>
      </c>
      <c r="L123" s="46"/>
      <c r="M123" s="213" t="s">
        <v>19</v>
      </c>
      <c r="N123" s="214" t="s">
        <v>44</v>
      </c>
      <c r="O123" s="86"/>
      <c r="P123" s="215">
        <f>O123*H123</f>
        <v>0</v>
      </c>
      <c r="Q123" s="215">
        <v>0.090620000000000006</v>
      </c>
      <c r="R123" s="215">
        <f>Q123*H123</f>
        <v>206.38705000000002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126</v>
      </c>
      <c r="AT123" s="217" t="s">
        <v>121</v>
      </c>
      <c r="AU123" s="217" t="s">
        <v>82</v>
      </c>
      <c r="AY123" s="19" t="s">
        <v>119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80</v>
      </c>
      <c r="BK123" s="218">
        <f>ROUND(I123*H123,2)</f>
        <v>0</v>
      </c>
      <c r="BL123" s="19" t="s">
        <v>126</v>
      </c>
      <c r="BM123" s="217" t="s">
        <v>399</v>
      </c>
    </row>
    <row r="124" s="2" customFormat="1">
      <c r="A124" s="40"/>
      <c r="B124" s="41"/>
      <c r="C124" s="42"/>
      <c r="D124" s="219" t="s">
        <v>128</v>
      </c>
      <c r="E124" s="42"/>
      <c r="F124" s="220" t="s">
        <v>400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128</v>
      </c>
      <c r="AU124" s="19" t="s">
        <v>82</v>
      </c>
    </row>
    <row r="125" s="13" customFormat="1">
      <c r="A125" s="13"/>
      <c r="B125" s="224"/>
      <c r="C125" s="225"/>
      <c r="D125" s="226" t="s">
        <v>130</v>
      </c>
      <c r="E125" s="227" t="s">
        <v>19</v>
      </c>
      <c r="F125" s="228" t="s">
        <v>131</v>
      </c>
      <c r="G125" s="225"/>
      <c r="H125" s="227" t="s">
        <v>19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130</v>
      </c>
      <c r="AU125" s="234" t="s">
        <v>82</v>
      </c>
      <c r="AV125" s="13" t="s">
        <v>80</v>
      </c>
      <c r="AW125" s="13" t="s">
        <v>35</v>
      </c>
      <c r="AX125" s="13" t="s">
        <v>73</v>
      </c>
      <c r="AY125" s="234" t="s">
        <v>119</v>
      </c>
    </row>
    <row r="126" s="14" customFormat="1">
      <c r="A126" s="14"/>
      <c r="B126" s="235"/>
      <c r="C126" s="236"/>
      <c r="D126" s="226" t="s">
        <v>130</v>
      </c>
      <c r="E126" s="237" t="s">
        <v>19</v>
      </c>
      <c r="F126" s="238" t="s">
        <v>401</v>
      </c>
      <c r="G126" s="236"/>
      <c r="H126" s="239">
        <v>2071.5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130</v>
      </c>
      <c r="AU126" s="245" t="s">
        <v>82</v>
      </c>
      <c r="AV126" s="14" t="s">
        <v>82</v>
      </c>
      <c r="AW126" s="14" t="s">
        <v>35</v>
      </c>
      <c r="AX126" s="14" t="s">
        <v>73</v>
      </c>
      <c r="AY126" s="245" t="s">
        <v>119</v>
      </c>
    </row>
    <row r="127" s="14" customFormat="1">
      <c r="A127" s="14"/>
      <c r="B127" s="235"/>
      <c r="C127" s="236"/>
      <c r="D127" s="226" t="s">
        <v>130</v>
      </c>
      <c r="E127" s="237" t="s">
        <v>19</v>
      </c>
      <c r="F127" s="238" t="s">
        <v>402</v>
      </c>
      <c r="G127" s="236"/>
      <c r="H127" s="239">
        <v>9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130</v>
      </c>
      <c r="AU127" s="245" t="s">
        <v>82</v>
      </c>
      <c r="AV127" s="14" t="s">
        <v>82</v>
      </c>
      <c r="AW127" s="14" t="s">
        <v>35</v>
      </c>
      <c r="AX127" s="14" t="s">
        <v>73</v>
      </c>
      <c r="AY127" s="245" t="s">
        <v>119</v>
      </c>
    </row>
    <row r="128" s="14" customFormat="1">
      <c r="A128" s="14"/>
      <c r="B128" s="235"/>
      <c r="C128" s="236"/>
      <c r="D128" s="226" t="s">
        <v>130</v>
      </c>
      <c r="E128" s="237" t="s">
        <v>19</v>
      </c>
      <c r="F128" s="238" t="s">
        <v>403</v>
      </c>
      <c r="G128" s="236"/>
      <c r="H128" s="239">
        <v>197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130</v>
      </c>
      <c r="AU128" s="245" t="s">
        <v>82</v>
      </c>
      <c r="AV128" s="14" t="s">
        <v>82</v>
      </c>
      <c r="AW128" s="14" t="s">
        <v>35</v>
      </c>
      <c r="AX128" s="14" t="s">
        <v>73</v>
      </c>
      <c r="AY128" s="245" t="s">
        <v>119</v>
      </c>
    </row>
    <row r="129" s="16" customFormat="1">
      <c r="A129" s="16"/>
      <c r="B129" s="257"/>
      <c r="C129" s="258"/>
      <c r="D129" s="226" t="s">
        <v>130</v>
      </c>
      <c r="E129" s="259" t="s">
        <v>19</v>
      </c>
      <c r="F129" s="260" t="s">
        <v>148</v>
      </c>
      <c r="G129" s="258"/>
      <c r="H129" s="261">
        <v>2277.5</v>
      </c>
      <c r="I129" s="262"/>
      <c r="J129" s="258"/>
      <c r="K129" s="258"/>
      <c r="L129" s="263"/>
      <c r="M129" s="264"/>
      <c r="N129" s="265"/>
      <c r="O129" s="265"/>
      <c r="P129" s="265"/>
      <c r="Q129" s="265"/>
      <c r="R129" s="265"/>
      <c r="S129" s="265"/>
      <c r="T129" s="26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T129" s="267" t="s">
        <v>130</v>
      </c>
      <c r="AU129" s="267" t="s">
        <v>82</v>
      </c>
      <c r="AV129" s="16" t="s">
        <v>126</v>
      </c>
      <c r="AW129" s="16" t="s">
        <v>35</v>
      </c>
      <c r="AX129" s="16" t="s">
        <v>80</v>
      </c>
      <c r="AY129" s="267" t="s">
        <v>119</v>
      </c>
    </row>
    <row r="130" s="2" customFormat="1" ht="16.5" customHeight="1">
      <c r="A130" s="40"/>
      <c r="B130" s="41"/>
      <c r="C130" s="268" t="s">
        <v>207</v>
      </c>
      <c r="D130" s="268" t="s">
        <v>214</v>
      </c>
      <c r="E130" s="269" t="s">
        <v>404</v>
      </c>
      <c r="F130" s="270" t="s">
        <v>405</v>
      </c>
      <c r="G130" s="271" t="s">
        <v>124</v>
      </c>
      <c r="H130" s="272">
        <v>2112.9299999999998</v>
      </c>
      <c r="I130" s="273"/>
      <c r="J130" s="274">
        <f>ROUND(I130*H130,2)</f>
        <v>0</v>
      </c>
      <c r="K130" s="270" t="s">
        <v>125</v>
      </c>
      <c r="L130" s="275"/>
      <c r="M130" s="276" t="s">
        <v>19</v>
      </c>
      <c r="N130" s="277" t="s">
        <v>44</v>
      </c>
      <c r="O130" s="86"/>
      <c r="P130" s="215">
        <f>O130*H130</f>
        <v>0</v>
      </c>
      <c r="Q130" s="215">
        <v>0.17599999999999999</v>
      </c>
      <c r="R130" s="215">
        <f>Q130*H130</f>
        <v>371.87567999999993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190</v>
      </c>
      <c r="AT130" s="217" t="s">
        <v>214</v>
      </c>
      <c r="AU130" s="217" t="s">
        <v>82</v>
      </c>
      <c r="AY130" s="19" t="s">
        <v>119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80</v>
      </c>
      <c r="BK130" s="218">
        <f>ROUND(I130*H130,2)</f>
        <v>0</v>
      </c>
      <c r="BL130" s="19" t="s">
        <v>126</v>
      </c>
      <c r="BM130" s="217" t="s">
        <v>406</v>
      </c>
    </row>
    <row r="131" s="13" customFormat="1">
      <c r="A131" s="13"/>
      <c r="B131" s="224"/>
      <c r="C131" s="225"/>
      <c r="D131" s="226" t="s">
        <v>130</v>
      </c>
      <c r="E131" s="227" t="s">
        <v>19</v>
      </c>
      <c r="F131" s="228" t="s">
        <v>131</v>
      </c>
      <c r="G131" s="225"/>
      <c r="H131" s="227" t="s">
        <v>19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130</v>
      </c>
      <c r="AU131" s="234" t="s">
        <v>82</v>
      </c>
      <c r="AV131" s="13" t="s">
        <v>80</v>
      </c>
      <c r="AW131" s="13" t="s">
        <v>35</v>
      </c>
      <c r="AX131" s="13" t="s">
        <v>73</v>
      </c>
      <c r="AY131" s="234" t="s">
        <v>119</v>
      </c>
    </row>
    <row r="132" s="14" customFormat="1">
      <c r="A132" s="14"/>
      <c r="B132" s="235"/>
      <c r="C132" s="236"/>
      <c r="D132" s="226" t="s">
        <v>130</v>
      </c>
      <c r="E132" s="237" t="s">
        <v>19</v>
      </c>
      <c r="F132" s="238" t="s">
        <v>401</v>
      </c>
      <c r="G132" s="236"/>
      <c r="H132" s="239">
        <v>2071.5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130</v>
      </c>
      <c r="AU132" s="245" t="s">
        <v>82</v>
      </c>
      <c r="AV132" s="14" t="s">
        <v>82</v>
      </c>
      <c r="AW132" s="14" t="s">
        <v>35</v>
      </c>
      <c r="AX132" s="14" t="s">
        <v>73</v>
      </c>
      <c r="AY132" s="245" t="s">
        <v>119</v>
      </c>
    </row>
    <row r="133" s="14" customFormat="1">
      <c r="A133" s="14"/>
      <c r="B133" s="235"/>
      <c r="C133" s="236"/>
      <c r="D133" s="226" t="s">
        <v>130</v>
      </c>
      <c r="E133" s="237" t="s">
        <v>19</v>
      </c>
      <c r="F133" s="238" t="s">
        <v>407</v>
      </c>
      <c r="G133" s="236"/>
      <c r="H133" s="239">
        <v>197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130</v>
      </c>
      <c r="AU133" s="245" t="s">
        <v>82</v>
      </c>
      <c r="AV133" s="14" t="s">
        <v>82</v>
      </c>
      <c r="AW133" s="14" t="s">
        <v>35</v>
      </c>
      <c r="AX133" s="14" t="s">
        <v>73</v>
      </c>
      <c r="AY133" s="245" t="s">
        <v>119</v>
      </c>
    </row>
    <row r="134" s="15" customFormat="1">
      <c r="A134" s="15"/>
      <c r="B134" s="246"/>
      <c r="C134" s="247"/>
      <c r="D134" s="226" t="s">
        <v>130</v>
      </c>
      <c r="E134" s="248" t="s">
        <v>19</v>
      </c>
      <c r="F134" s="249" t="s">
        <v>142</v>
      </c>
      <c r="G134" s="247"/>
      <c r="H134" s="250">
        <v>2268.5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6" t="s">
        <v>130</v>
      </c>
      <c r="AU134" s="256" t="s">
        <v>82</v>
      </c>
      <c r="AV134" s="15" t="s">
        <v>143</v>
      </c>
      <c r="AW134" s="15" t="s">
        <v>35</v>
      </c>
      <c r="AX134" s="15" t="s">
        <v>73</v>
      </c>
      <c r="AY134" s="256" t="s">
        <v>119</v>
      </c>
    </row>
    <row r="135" s="14" customFormat="1">
      <c r="A135" s="14"/>
      <c r="B135" s="235"/>
      <c r="C135" s="236"/>
      <c r="D135" s="226" t="s">
        <v>130</v>
      </c>
      <c r="E135" s="237" t="s">
        <v>19</v>
      </c>
      <c r="F135" s="238" t="s">
        <v>408</v>
      </c>
      <c r="G135" s="236"/>
      <c r="H135" s="239">
        <v>2112.9299999999998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5" t="s">
        <v>130</v>
      </c>
      <c r="AU135" s="245" t="s">
        <v>82</v>
      </c>
      <c r="AV135" s="14" t="s">
        <v>82</v>
      </c>
      <c r="AW135" s="14" t="s">
        <v>35</v>
      </c>
      <c r="AX135" s="14" t="s">
        <v>80</v>
      </c>
      <c r="AY135" s="245" t="s">
        <v>119</v>
      </c>
    </row>
    <row r="136" s="2" customFormat="1" ht="16.5" customHeight="1">
      <c r="A136" s="40"/>
      <c r="B136" s="41"/>
      <c r="C136" s="268" t="s">
        <v>213</v>
      </c>
      <c r="D136" s="268" t="s">
        <v>214</v>
      </c>
      <c r="E136" s="269" t="s">
        <v>409</v>
      </c>
      <c r="F136" s="270" t="s">
        <v>410</v>
      </c>
      <c r="G136" s="271" t="s">
        <v>124</v>
      </c>
      <c r="H136" s="272">
        <v>9.1799999999999997</v>
      </c>
      <c r="I136" s="273"/>
      <c r="J136" s="274">
        <f>ROUND(I136*H136,2)</f>
        <v>0</v>
      </c>
      <c r="K136" s="270" t="s">
        <v>125</v>
      </c>
      <c r="L136" s="275"/>
      <c r="M136" s="276" t="s">
        <v>19</v>
      </c>
      <c r="N136" s="277" t="s">
        <v>44</v>
      </c>
      <c r="O136" s="86"/>
      <c r="P136" s="215">
        <f>O136*H136</f>
        <v>0</v>
      </c>
      <c r="Q136" s="215">
        <v>0.17499999999999999</v>
      </c>
      <c r="R136" s="215">
        <f>Q136*H136</f>
        <v>1.6064999999999998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190</v>
      </c>
      <c r="AT136" s="217" t="s">
        <v>214</v>
      </c>
      <c r="AU136" s="217" t="s">
        <v>82</v>
      </c>
      <c r="AY136" s="19" t="s">
        <v>119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80</v>
      </c>
      <c r="BK136" s="218">
        <f>ROUND(I136*H136,2)</f>
        <v>0</v>
      </c>
      <c r="BL136" s="19" t="s">
        <v>126</v>
      </c>
      <c r="BM136" s="217" t="s">
        <v>411</v>
      </c>
    </row>
    <row r="137" s="13" customFormat="1">
      <c r="A137" s="13"/>
      <c r="B137" s="224"/>
      <c r="C137" s="225"/>
      <c r="D137" s="226" t="s">
        <v>130</v>
      </c>
      <c r="E137" s="227" t="s">
        <v>19</v>
      </c>
      <c r="F137" s="228" t="s">
        <v>131</v>
      </c>
      <c r="G137" s="225"/>
      <c r="H137" s="227" t="s">
        <v>19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130</v>
      </c>
      <c r="AU137" s="234" t="s">
        <v>82</v>
      </c>
      <c r="AV137" s="13" t="s">
        <v>80</v>
      </c>
      <c r="AW137" s="13" t="s">
        <v>35</v>
      </c>
      <c r="AX137" s="13" t="s">
        <v>73</v>
      </c>
      <c r="AY137" s="234" t="s">
        <v>119</v>
      </c>
    </row>
    <row r="138" s="14" customFormat="1">
      <c r="A138" s="14"/>
      <c r="B138" s="235"/>
      <c r="C138" s="236"/>
      <c r="D138" s="226" t="s">
        <v>130</v>
      </c>
      <c r="E138" s="237" t="s">
        <v>19</v>
      </c>
      <c r="F138" s="238" t="s">
        <v>402</v>
      </c>
      <c r="G138" s="236"/>
      <c r="H138" s="239">
        <v>9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130</v>
      </c>
      <c r="AU138" s="245" t="s">
        <v>82</v>
      </c>
      <c r="AV138" s="14" t="s">
        <v>82</v>
      </c>
      <c r="AW138" s="14" t="s">
        <v>35</v>
      </c>
      <c r="AX138" s="14" t="s">
        <v>73</v>
      </c>
      <c r="AY138" s="245" t="s">
        <v>119</v>
      </c>
    </row>
    <row r="139" s="15" customFormat="1">
      <c r="A139" s="15"/>
      <c r="B139" s="246"/>
      <c r="C139" s="247"/>
      <c r="D139" s="226" t="s">
        <v>130</v>
      </c>
      <c r="E139" s="248" t="s">
        <v>19</v>
      </c>
      <c r="F139" s="249" t="s">
        <v>142</v>
      </c>
      <c r="G139" s="247"/>
      <c r="H139" s="250">
        <v>9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6" t="s">
        <v>130</v>
      </c>
      <c r="AU139" s="256" t="s">
        <v>82</v>
      </c>
      <c r="AV139" s="15" t="s">
        <v>143</v>
      </c>
      <c r="AW139" s="15" t="s">
        <v>35</v>
      </c>
      <c r="AX139" s="15" t="s">
        <v>73</v>
      </c>
      <c r="AY139" s="256" t="s">
        <v>119</v>
      </c>
    </row>
    <row r="140" s="14" customFormat="1">
      <c r="A140" s="14"/>
      <c r="B140" s="235"/>
      <c r="C140" s="236"/>
      <c r="D140" s="226" t="s">
        <v>130</v>
      </c>
      <c r="E140" s="237" t="s">
        <v>19</v>
      </c>
      <c r="F140" s="238" t="s">
        <v>412</v>
      </c>
      <c r="G140" s="236"/>
      <c r="H140" s="239">
        <v>9.1799999999999997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5" t="s">
        <v>130</v>
      </c>
      <c r="AU140" s="245" t="s">
        <v>82</v>
      </c>
      <c r="AV140" s="14" t="s">
        <v>82</v>
      </c>
      <c r="AW140" s="14" t="s">
        <v>35</v>
      </c>
      <c r="AX140" s="14" t="s">
        <v>80</v>
      </c>
      <c r="AY140" s="245" t="s">
        <v>119</v>
      </c>
    </row>
    <row r="141" s="2" customFormat="1" ht="37.8" customHeight="1">
      <c r="A141" s="40"/>
      <c r="B141" s="41"/>
      <c r="C141" s="206" t="s">
        <v>219</v>
      </c>
      <c r="D141" s="206" t="s">
        <v>121</v>
      </c>
      <c r="E141" s="207" t="s">
        <v>413</v>
      </c>
      <c r="F141" s="208" t="s">
        <v>414</v>
      </c>
      <c r="G141" s="209" t="s">
        <v>124</v>
      </c>
      <c r="H141" s="210">
        <v>55</v>
      </c>
      <c r="I141" s="211"/>
      <c r="J141" s="212">
        <f>ROUND(I141*H141,2)</f>
        <v>0</v>
      </c>
      <c r="K141" s="208" t="s">
        <v>125</v>
      </c>
      <c r="L141" s="46"/>
      <c r="M141" s="213" t="s">
        <v>19</v>
      </c>
      <c r="N141" s="214" t="s">
        <v>44</v>
      </c>
      <c r="O141" s="86"/>
      <c r="P141" s="215">
        <f>O141*H141</f>
        <v>0</v>
      </c>
      <c r="Q141" s="215">
        <v>0.080030000000000004</v>
      </c>
      <c r="R141" s="215">
        <f>Q141*H141</f>
        <v>4.4016500000000001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126</v>
      </c>
      <c r="AT141" s="217" t="s">
        <v>121</v>
      </c>
      <c r="AU141" s="217" t="s">
        <v>82</v>
      </c>
      <c r="AY141" s="19" t="s">
        <v>119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80</v>
      </c>
      <c r="BK141" s="218">
        <f>ROUND(I141*H141,2)</f>
        <v>0</v>
      </c>
      <c r="BL141" s="19" t="s">
        <v>126</v>
      </c>
      <c r="BM141" s="217" t="s">
        <v>415</v>
      </c>
    </row>
    <row r="142" s="2" customFormat="1">
      <c r="A142" s="40"/>
      <c r="B142" s="41"/>
      <c r="C142" s="42"/>
      <c r="D142" s="219" t="s">
        <v>128</v>
      </c>
      <c r="E142" s="42"/>
      <c r="F142" s="220" t="s">
        <v>416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128</v>
      </c>
      <c r="AU142" s="19" t="s">
        <v>82</v>
      </c>
    </row>
    <row r="143" s="13" customFormat="1">
      <c r="A143" s="13"/>
      <c r="B143" s="224"/>
      <c r="C143" s="225"/>
      <c r="D143" s="226" t="s">
        <v>130</v>
      </c>
      <c r="E143" s="227" t="s">
        <v>19</v>
      </c>
      <c r="F143" s="228" t="s">
        <v>131</v>
      </c>
      <c r="G143" s="225"/>
      <c r="H143" s="227" t="s">
        <v>19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130</v>
      </c>
      <c r="AU143" s="234" t="s">
        <v>82</v>
      </c>
      <c r="AV143" s="13" t="s">
        <v>80</v>
      </c>
      <c r="AW143" s="13" t="s">
        <v>35</v>
      </c>
      <c r="AX143" s="13" t="s">
        <v>73</v>
      </c>
      <c r="AY143" s="234" t="s">
        <v>119</v>
      </c>
    </row>
    <row r="144" s="14" customFormat="1">
      <c r="A144" s="14"/>
      <c r="B144" s="235"/>
      <c r="C144" s="236"/>
      <c r="D144" s="226" t="s">
        <v>130</v>
      </c>
      <c r="E144" s="237" t="s">
        <v>19</v>
      </c>
      <c r="F144" s="238" t="s">
        <v>417</v>
      </c>
      <c r="G144" s="236"/>
      <c r="H144" s="239">
        <v>55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130</v>
      </c>
      <c r="AU144" s="245" t="s">
        <v>82</v>
      </c>
      <c r="AV144" s="14" t="s">
        <v>82</v>
      </c>
      <c r="AW144" s="14" t="s">
        <v>35</v>
      </c>
      <c r="AX144" s="14" t="s">
        <v>80</v>
      </c>
      <c r="AY144" s="245" t="s">
        <v>119</v>
      </c>
    </row>
    <row r="145" s="2" customFormat="1" ht="16.5" customHeight="1">
      <c r="A145" s="40"/>
      <c r="B145" s="41"/>
      <c r="C145" s="268" t="s">
        <v>228</v>
      </c>
      <c r="D145" s="268" t="s">
        <v>214</v>
      </c>
      <c r="E145" s="269" t="s">
        <v>418</v>
      </c>
      <c r="F145" s="270" t="s">
        <v>419</v>
      </c>
      <c r="G145" s="271" t="s">
        <v>124</v>
      </c>
      <c r="H145" s="272">
        <v>56.100000000000001</v>
      </c>
      <c r="I145" s="273"/>
      <c r="J145" s="274">
        <f>ROUND(I145*H145,2)</f>
        <v>0</v>
      </c>
      <c r="K145" s="270" t="s">
        <v>125</v>
      </c>
      <c r="L145" s="275"/>
      <c r="M145" s="276" t="s">
        <v>19</v>
      </c>
      <c r="N145" s="277" t="s">
        <v>44</v>
      </c>
      <c r="O145" s="86"/>
      <c r="P145" s="215">
        <f>O145*H145</f>
        <v>0</v>
      </c>
      <c r="Q145" s="215">
        <v>0.17599999999999999</v>
      </c>
      <c r="R145" s="215">
        <f>Q145*H145</f>
        <v>9.8735999999999997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190</v>
      </c>
      <c r="AT145" s="217" t="s">
        <v>214</v>
      </c>
      <c r="AU145" s="217" t="s">
        <v>82</v>
      </c>
      <c r="AY145" s="19" t="s">
        <v>119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80</v>
      </c>
      <c r="BK145" s="218">
        <f>ROUND(I145*H145,2)</f>
        <v>0</v>
      </c>
      <c r="BL145" s="19" t="s">
        <v>126</v>
      </c>
      <c r="BM145" s="217" t="s">
        <v>420</v>
      </c>
    </row>
    <row r="146" s="13" customFormat="1">
      <c r="A146" s="13"/>
      <c r="B146" s="224"/>
      <c r="C146" s="225"/>
      <c r="D146" s="226" t="s">
        <v>130</v>
      </c>
      <c r="E146" s="227" t="s">
        <v>19</v>
      </c>
      <c r="F146" s="228" t="s">
        <v>324</v>
      </c>
      <c r="G146" s="225"/>
      <c r="H146" s="227" t="s">
        <v>19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130</v>
      </c>
      <c r="AU146" s="234" t="s">
        <v>82</v>
      </c>
      <c r="AV146" s="13" t="s">
        <v>80</v>
      </c>
      <c r="AW146" s="13" t="s">
        <v>35</v>
      </c>
      <c r="AX146" s="13" t="s">
        <v>73</v>
      </c>
      <c r="AY146" s="234" t="s">
        <v>119</v>
      </c>
    </row>
    <row r="147" s="14" customFormat="1">
      <c r="A147" s="14"/>
      <c r="B147" s="235"/>
      <c r="C147" s="236"/>
      <c r="D147" s="226" t="s">
        <v>130</v>
      </c>
      <c r="E147" s="237" t="s">
        <v>19</v>
      </c>
      <c r="F147" s="238" t="s">
        <v>417</v>
      </c>
      <c r="G147" s="236"/>
      <c r="H147" s="239">
        <v>55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130</v>
      </c>
      <c r="AU147" s="245" t="s">
        <v>82</v>
      </c>
      <c r="AV147" s="14" t="s">
        <v>82</v>
      </c>
      <c r="AW147" s="14" t="s">
        <v>35</v>
      </c>
      <c r="AX147" s="14" t="s">
        <v>73</v>
      </c>
      <c r="AY147" s="245" t="s">
        <v>119</v>
      </c>
    </row>
    <row r="148" s="15" customFormat="1">
      <c r="A148" s="15"/>
      <c r="B148" s="246"/>
      <c r="C148" s="247"/>
      <c r="D148" s="226" t="s">
        <v>130</v>
      </c>
      <c r="E148" s="248" t="s">
        <v>19</v>
      </c>
      <c r="F148" s="249" t="s">
        <v>142</v>
      </c>
      <c r="G148" s="247"/>
      <c r="H148" s="250">
        <v>55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6" t="s">
        <v>130</v>
      </c>
      <c r="AU148" s="256" t="s">
        <v>82</v>
      </c>
      <c r="AV148" s="15" t="s">
        <v>143</v>
      </c>
      <c r="AW148" s="15" t="s">
        <v>35</v>
      </c>
      <c r="AX148" s="15" t="s">
        <v>73</v>
      </c>
      <c r="AY148" s="256" t="s">
        <v>119</v>
      </c>
    </row>
    <row r="149" s="14" customFormat="1">
      <c r="A149" s="14"/>
      <c r="B149" s="235"/>
      <c r="C149" s="236"/>
      <c r="D149" s="226" t="s">
        <v>130</v>
      </c>
      <c r="E149" s="237" t="s">
        <v>19</v>
      </c>
      <c r="F149" s="238" t="s">
        <v>421</v>
      </c>
      <c r="G149" s="236"/>
      <c r="H149" s="239">
        <v>56.100000000000001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5" t="s">
        <v>130</v>
      </c>
      <c r="AU149" s="245" t="s">
        <v>82</v>
      </c>
      <c r="AV149" s="14" t="s">
        <v>82</v>
      </c>
      <c r="AW149" s="14" t="s">
        <v>35</v>
      </c>
      <c r="AX149" s="14" t="s">
        <v>80</v>
      </c>
      <c r="AY149" s="245" t="s">
        <v>119</v>
      </c>
    </row>
    <row r="150" s="12" customFormat="1" ht="22.8" customHeight="1">
      <c r="A150" s="12"/>
      <c r="B150" s="190"/>
      <c r="C150" s="191"/>
      <c r="D150" s="192" t="s">
        <v>72</v>
      </c>
      <c r="E150" s="204" t="s">
        <v>195</v>
      </c>
      <c r="F150" s="204" t="s">
        <v>318</v>
      </c>
      <c r="G150" s="191"/>
      <c r="H150" s="191"/>
      <c r="I150" s="194"/>
      <c r="J150" s="205">
        <f>BK150</f>
        <v>0</v>
      </c>
      <c r="K150" s="191"/>
      <c r="L150" s="196"/>
      <c r="M150" s="197"/>
      <c r="N150" s="198"/>
      <c r="O150" s="198"/>
      <c r="P150" s="199">
        <f>SUM(P151:P163)</f>
        <v>0</v>
      </c>
      <c r="Q150" s="198"/>
      <c r="R150" s="199">
        <f>SUM(R151:R163)</f>
        <v>318.8832615</v>
      </c>
      <c r="S150" s="198"/>
      <c r="T150" s="200">
        <f>SUM(T151:T163)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1" t="s">
        <v>80</v>
      </c>
      <c r="AT150" s="202" t="s">
        <v>72</v>
      </c>
      <c r="AU150" s="202" t="s">
        <v>80</v>
      </c>
      <c r="AY150" s="201" t="s">
        <v>119</v>
      </c>
      <c r="BK150" s="203">
        <f>SUM(BK151:BK163)</f>
        <v>0</v>
      </c>
    </row>
    <row r="151" s="2" customFormat="1" ht="24.15" customHeight="1">
      <c r="A151" s="40"/>
      <c r="B151" s="41"/>
      <c r="C151" s="206" t="s">
        <v>236</v>
      </c>
      <c r="D151" s="206" t="s">
        <v>121</v>
      </c>
      <c r="E151" s="207" t="s">
        <v>422</v>
      </c>
      <c r="F151" s="208" t="s">
        <v>423</v>
      </c>
      <c r="G151" s="209" t="s">
        <v>231</v>
      </c>
      <c r="H151" s="210">
        <v>1074</v>
      </c>
      <c r="I151" s="211"/>
      <c r="J151" s="212">
        <f>ROUND(I151*H151,2)</f>
        <v>0</v>
      </c>
      <c r="K151" s="208" t="s">
        <v>125</v>
      </c>
      <c r="L151" s="46"/>
      <c r="M151" s="213" t="s">
        <v>19</v>
      </c>
      <c r="N151" s="214" t="s">
        <v>44</v>
      </c>
      <c r="O151" s="86"/>
      <c r="P151" s="215">
        <f>O151*H151</f>
        <v>0</v>
      </c>
      <c r="Q151" s="215">
        <v>0.12949959999999999</v>
      </c>
      <c r="R151" s="215">
        <f>Q151*H151</f>
        <v>139.08257039999998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126</v>
      </c>
      <c r="AT151" s="217" t="s">
        <v>121</v>
      </c>
      <c r="AU151" s="217" t="s">
        <v>82</v>
      </c>
      <c r="AY151" s="19" t="s">
        <v>119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80</v>
      </c>
      <c r="BK151" s="218">
        <f>ROUND(I151*H151,2)</f>
        <v>0</v>
      </c>
      <c r="BL151" s="19" t="s">
        <v>126</v>
      </c>
      <c r="BM151" s="217" t="s">
        <v>424</v>
      </c>
    </row>
    <row r="152" s="2" customFormat="1">
      <c r="A152" s="40"/>
      <c r="B152" s="41"/>
      <c r="C152" s="42"/>
      <c r="D152" s="219" t="s">
        <v>128</v>
      </c>
      <c r="E152" s="42"/>
      <c r="F152" s="220" t="s">
        <v>425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128</v>
      </c>
      <c r="AU152" s="19" t="s">
        <v>82</v>
      </c>
    </row>
    <row r="153" s="13" customFormat="1">
      <c r="A153" s="13"/>
      <c r="B153" s="224"/>
      <c r="C153" s="225"/>
      <c r="D153" s="226" t="s">
        <v>130</v>
      </c>
      <c r="E153" s="227" t="s">
        <v>19</v>
      </c>
      <c r="F153" s="228" t="s">
        <v>131</v>
      </c>
      <c r="G153" s="225"/>
      <c r="H153" s="227" t="s">
        <v>19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130</v>
      </c>
      <c r="AU153" s="234" t="s">
        <v>82</v>
      </c>
      <c r="AV153" s="13" t="s">
        <v>80</v>
      </c>
      <c r="AW153" s="13" t="s">
        <v>35</v>
      </c>
      <c r="AX153" s="13" t="s">
        <v>73</v>
      </c>
      <c r="AY153" s="234" t="s">
        <v>119</v>
      </c>
    </row>
    <row r="154" s="14" customFormat="1">
      <c r="A154" s="14"/>
      <c r="B154" s="235"/>
      <c r="C154" s="236"/>
      <c r="D154" s="226" t="s">
        <v>130</v>
      </c>
      <c r="E154" s="237" t="s">
        <v>19</v>
      </c>
      <c r="F154" s="238" t="s">
        <v>426</v>
      </c>
      <c r="G154" s="236"/>
      <c r="H154" s="239">
        <v>1074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130</v>
      </c>
      <c r="AU154" s="245" t="s">
        <v>82</v>
      </c>
      <c r="AV154" s="14" t="s">
        <v>82</v>
      </c>
      <c r="AW154" s="14" t="s">
        <v>35</v>
      </c>
      <c r="AX154" s="14" t="s">
        <v>80</v>
      </c>
      <c r="AY154" s="245" t="s">
        <v>119</v>
      </c>
    </row>
    <row r="155" s="2" customFormat="1" ht="16.5" customHeight="1">
      <c r="A155" s="40"/>
      <c r="B155" s="41"/>
      <c r="C155" s="268" t="s">
        <v>8</v>
      </c>
      <c r="D155" s="268" t="s">
        <v>214</v>
      </c>
      <c r="E155" s="269" t="s">
        <v>427</v>
      </c>
      <c r="F155" s="270" t="s">
        <v>428</v>
      </c>
      <c r="G155" s="271" t="s">
        <v>231</v>
      </c>
      <c r="H155" s="272">
        <v>1117.3900000000001</v>
      </c>
      <c r="I155" s="273"/>
      <c r="J155" s="274">
        <f>ROUND(I155*H155,2)</f>
        <v>0</v>
      </c>
      <c r="K155" s="270" t="s">
        <v>125</v>
      </c>
      <c r="L155" s="275"/>
      <c r="M155" s="276" t="s">
        <v>19</v>
      </c>
      <c r="N155" s="277" t="s">
        <v>44</v>
      </c>
      <c r="O155" s="86"/>
      <c r="P155" s="215">
        <f>O155*H155</f>
        <v>0</v>
      </c>
      <c r="Q155" s="215">
        <v>0.056120000000000003</v>
      </c>
      <c r="R155" s="215">
        <f>Q155*H155</f>
        <v>62.70792680000001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190</v>
      </c>
      <c r="AT155" s="217" t="s">
        <v>214</v>
      </c>
      <c r="AU155" s="217" t="s">
        <v>82</v>
      </c>
      <c r="AY155" s="19" t="s">
        <v>119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80</v>
      </c>
      <c r="BK155" s="218">
        <f>ROUND(I155*H155,2)</f>
        <v>0</v>
      </c>
      <c r="BL155" s="19" t="s">
        <v>126</v>
      </c>
      <c r="BM155" s="217" t="s">
        <v>429</v>
      </c>
    </row>
    <row r="156" s="14" customFormat="1">
      <c r="A156" s="14"/>
      <c r="B156" s="235"/>
      <c r="C156" s="236"/>
      <c r="D156" s="226" t="s">
        <v>130</v>
      </c>
      <c r="E156" s="237" t="s">
        <v>19</v>
      </c>
      <c r="F156" s="238" t="s">
        <v>430</v>
      </c>
      <c r="G156" s="236"/>
      <c r="H156" s="239">
        <v>1095.48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130</v>
      </c>
      <c r="AU156" s="245" t="s">
        <v>82</v>
      </c>
      <c r="AV156" s="14" t="s">
        <v>82</v>
      </c>
      <c r="AW156" s="14" t="s">
        <v>35</v>
      </c>
      <c r="AX156" s="14" t="s">
        <v>80</v>
      </c>
      <c r="AY156" s="245" t="s">
        <v>119</v>
      </c>
    </row>
    <row r="157" s="14" customFormat="1">
      <c r="A157" s="14"/>
      <c r="B157" s="235"/>
      <c r="C157" s="236"/>
      <c r="D157" s="226" t="s">
        <v>130</v>
      </c>
      <c r="E157" s="236"/>
      <c r="F157" s="238" t="s">
        <v>431</v>
      </c>
      <c r="G157" s="236"/>
      <c r="H157" s="239">
        <v>1117.3900000000001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130</v>
      </c>
      <c r="AU157" s="245" t="s">
        <v>82</v>
      </c>
      <c r="AV157" s="14" t="s">
        <v>82</v>
      </c>
      <c r="AW157" s="14" t="s">
        <v>4</v>
      </c>
      <c r="AX157" s="14" t="s">
        <v>80</v>
      </c>
      <c r="AY157" s="245" t="s">
        <v>119</v>
      </c>
    </row>
    <row r="158" s="2" customFormat="1" ht="16.5" customHeight="1">
      <c r="A158" s="40"/>
      <c r="B158" s="41"/>
      <c r="C158" s="206" t="s">
        <v>245</v>
      </c>
      <c r="D158" s="206" t="s">
        <v>121</v>
      </c>
      <c r="E158" s="207" t="s">
        <v>342</v>
      </c>
      <c r="F158" s="208" t="s">
        <v>343</v>
      </c>
      <c r="G158" s="209" t="s">
        <v>135</v>
      </c>
      <c r="H158" s="210">
        <v>51.895000000000003</v>
      </c>
      <c r="I158" s="211"/>
      <c r="J158" s="212">
        <f>ROUND(I158*H158,2)</f>
        <v>0</v>
      </c>
      <c r="K158" s="208" t="s">
        <v>125</v>
      </c>
      <c r="L158" s="46"/>
      <c r="M158" s="213" t="s">
        <v>19</v>
      </c>
      <c r="N158" s="214" t="s">
        <v>44</v>
      </c>
      <c r="O158" s="86"/>
      <c r="P158" s="215">
        <f>O158*H158</f>
        <v>0</v>
      </c>
      <c r="Q158" s="215">
        <v>2.2563399999999998</v>
      </c>
      <c r="R158" s="215">
        <f>Q158*H158</f>
        <v>117.0927643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126</v>
      </c>
      <c r="AT158" s="217" t="s">
        <v>121</v>
      </c>
      <c r="AU158" s="217" t="s">
        <v>82</v>
      </c>
      <c r="AY158" s="19" t="s">
        <v>119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80</v>
      </c>
      <c r="BK158" s="218">
        <f>ROUND(I158*H158,2)</f>
        <v>0</v>
      </c>
      <c r="BL158" s="19" t="s">
        <v>126</v>
      </c>
      <c r="BM158" s="217" t="s">
        <v>432</v>
      </c>
    </row>
    <row r="159" s="2" customFormat="1">
      <c r="A159" s="40"/>
      <c r="B159" s="41"/>
      <c r="C159" s="42"/>
      <c r="D159" s="219" t="s">
        <v>128</v>
      </c>
      <c r="E159" s="42"/>
      <c r="F159" s="220" t="s">
        <v>345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128</v>
      </c>
      <c r="AU159" s="19" t="s">
        <v>82</v>
      </c>
    </row>
    <row r="160" s="13" customFormat="1">
      <c r="A160" s="13"/>
      <c r="B160" s="224"/>
      <c r="C160" s="225"/>
      <c r="D160" s="226" t="s">
        <v>130</v>
      </c>
      <c r="E160" s="227" t="s">
        <v>19</v>
      </c>
      <c r="F160" s="228" t="s">
        <v>346</v>
      </c>
      <c r="G160" s="225"/>
      <c r="H160" s="227" t="s">
        <v>19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130</v>
      </c>
      <c r="AU160" s="234" t="s">
        <v>82</v>
      </c>
      <c r="AV160" s="13" t="s">
        <v>80</v>
      </c>
      <c r="AW160" s="13" t="s">
        <v>35</v>
      </c>
      <c r="AX160" s="13" t="s">
        <v>73</v>
      </c>
      <c r="AY160" s="234" t="s">
        <v>119</v>
      </c>
    </row>
    <row r="161" s="14" customFormat="1">
      <c r="A161" s="14"/>
      <c r="B161" s="235"/>
      <c r="C161" s="236"/>
      <c r="D161" s="226" t="s">
        <v>130</v>
      </c>
      <c r="E161" s="237" t="s">
        <v>19</v>
      </c>
      <c r="F161" s="238" t="s">
        <v>433</v>
      </c>
      <c r="G161" s="236"/>
      <c r="H161" s="239">
        <v>19.675000000000001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130</v>
      </c>
      <c r="AU161" s="245" t="s">
        <v>82</v>
      </c>
      <c r="AV161" s="14" t="s">
        <v>82</v>
      </c>
      <c r="AW161" s="14" t="s">
        <v>35</v>
      </c>
      <c r="AX161" s="14" t="s">
        <v>73</v>
      </c>
      <c r="AY161" s="245" t="s">
        <v>119</v>
      </c>
    </row>
    <row r="162" s="14" customFormat="1">
      <c r="A162" s="14"/>
      <c r="B162" s="235"/>
      <c r="C162" s="236"/>
      <c r="D162" s="226" t="s">
        <v>130</v>
      </c>
      <c r="E162" s="237" t="s">
        <v>19</v>
      </c>
      <c r="F162" s="238" t="s">
        <v>434</v>
      </c>
      <c r="G162" s="236"/>
      <c r="H162" s="239">
        <v>32.219999999999999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130</v>
      </c>
      <c r="AU162" s="245" t="s">
        <v>82</v>
      </c>
      <c r="AV162" s="14" t="s">
        <v>82</v>
      </c>
      <c r="AW162" s="14" t="s">
        <v>35</v>
      </c>
      <c r="AX162" s="14" t="s">
        <v>73</v>
      </c>
      <c r="AY162" s="245" t="s">
        <v>119</v>
      </c>
    </row>
    <row r="163" s="16" customFormat="1">
      <c r="A163" s="16"/>
      <c r="B163" s="257"/>
      <c r="C163" s="258"/>
      <c r="D163" s="226" t="s">
        <v>130</v>
      </c>
      <c r="E163" s="259" t="s">
        <v>19</v>
      </c>
      <c r="F163" s="260" t="s">
        <v>148</v>
      </c>
      <c r="G163" s="258"/>
      <c r="H163" s="261">
        <v>51.894999999999996</v>
      </c>
      <c r="I163" s="262"/>
      <c r="J163" s="258"/>
      <c r="K163" s="258"/>
      <c r="L163" s="263"/>
      <c r="M163" s="264"/>
      <c r="N163" s="265"/>
      <c r="O163" s="265"/>
      <c r="P163" s="265"/>
      <c r="Q163" s="265"/>
      <c r="R163" s="265"/>
      <c r="S163" s="265"/>
      <c r="T163" s="26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T163" s="267" t="s">
        <v>130</v>
      </c>
      <c r="AU163" s="267" t="s">
        <v>82</v>
      </c>
      <c r="AV163" s="16" t="s">
        <v>126</v>
      </c>
      <c r="AW163" s="16" t="s">
        <v>35</v>
      </c>
      <c r="AX163" s="16" t="s">
        <v>80</v>
      </c>
      <c r="AY163" s="267" t="s">
        <v>119</v>
      </c>
    </row>
    <row r="164" s="12" customFormat="1" ht="22.8" customHeight="1">
      <c r="A164" s="12"/>
      <c r="B164" s="190"/>
      <c r="C164" s="191"/>
      <c r="D164" s="192" t="s">
        <v>72</v>
      </c>
      <c r="E164" s="204" t="s">
        <v>350</v>
      </c>
      <c r="F164" s="204" t="s">
        <v>351</v>
      </c>
      <c r="G164" s="191"/>
      <c r="H164" s="191"/>
      <c r="I164" s="194"/>
      <c r="J164" s="205">
        <f>BK164</f>
        <v>0</v>
      </c>
      <c r="K164" s="191"/>
      <c r="L164" s="196"/>
      <c r="M164" s="197"/>
      <c r="N164" s="198"/>
      <c r="O164" s="198"/>
      <c r="P164" s="199">
        <f>SUM(P165:P166)</f>
        <v>0</v>
      </c>
      <c r="Q164" s="198"/>
      <c r="R164" s="199">
        <f>SUM(R165:R166)</f>
        <v>0</v>
      </c>
      <c r="S164" s="198"/>
      <c r="T164" s="200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1" t="s">
        <v>80</v>
      </c>
      <c r="AT164" s="202" t="s">
        <v>72</v>
      </c>
      <c r="AU164" s="202" t="s">
        <v>80</v>
      </c>
      <c r="AY164" s="201" t="s">
        <v>119</v>
      </c>
      <c r="BK164" s="203">
        <f>SUM(BK165:BK166)</f>
        <v>0</v>
      </c>
    </row>
    <row r="165" s="2" customFormat="1" ht="24.15" customHeight="1">
      <c r="A165" s="40"/>
      <c r="B165" s="41"/>
      <c r="C165" s="206" t="s">
        <v>251</v>
      </c>
      <c r="D165" s="206" t="s">
        <v>121</v>
      </c>
      <c r="E165" s="207" t="s">
        <v>353</v>
      </c>
      <c r="F165" s="208" t="s">
        <v>354</v>
      </c>
      <c r="G165" s="209" t="s">
        <v>198</v>
      </c>
      <c r="H165" s="210">
        <v>962.37800000000004</v>
      </c>
      <c r="I165" s="211"/>
      <c r="J165" s="212">
        <f>ROUND(I165*H165,2)</f>
        <v>0</v>
      </c>
      <c r="K165" s="208" t="s">
        <v>125</v>
      </c>
      <c r="L165" s="46"/>
      <c r="M165" s="213" t="s">
        <v>19</v>
      </c>
      <c r="N165" s="214" t="s">
        <v>44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126</v>
      </c>
      <c r="AT165" s="217" t="s">
        <v>121</v>
      </c>
      <c r="AU165" s="217" t="s">
        <v>82</v>
      </c>
      <c r="AY165" s="19" t="s">
        <v>119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80</v>
      </c>
      <c r="BK165" s="218">
        <f>ROUND(I165*H165,2)</f>
        <v>0</v>
      </c>
      <c r="BL165" s="19" t="s">
        <v>126</v>
      </c>
      <c r="BM165" s="217" t="s">
        <v>435</v>
      </c>
    </row>
    <row r="166" s="2" customFormat="1">
      <c r="A166" s="40"/>
      <c r="B166" s="41"/>
      <c r="C166" s="42"/>
      <c r="D166" s="219" t="s">
        <v>128</v>
      </c>
      <c r="E166" s="42"/>
      <c r="F166" s="220" t="s">
        <v>356</v>
      </c>
      <c r="G166" s="42"/>
      <c r="H166" s="42"/>
      <c r="I166" s="221"/>
      <c r="J166" s="42"/>
      <c r="K166" s="42"/>
      <c r="L166" s="46"/>
      <c r="M166" s="278"/>
      <c r="N166" s="279"/>
      <c r="O166" s="280"/>
      <c r="P166" s="280"/>
      <c r="Q166" s="280"/>
      <c r="R166" s="280"/>
      <c r="S166" s="280"/>
      <c r="T166" s="281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128</v>
      </c>
      <c r="AU166" s="19" t="s">
        <v>82</v>
      </c>
    </row>
    <row r="167" s="2" customFormat="1" ht="6.96" customHeight="1">
      <c r="A167" s="40"/>
      <c r="B167" s="61"/>
      <c r="C167" s="62"/>
      <c r="D167" s="62"/>
      <c r="E167" s="62"/>
      <c r="F167" s="62"/>
      <c r="G167" s="62"/>
      <c r="H167" s="62"/>
      <c r="I167" s="62"/>
      <c r="J167" s="62"/>
      <c r="K167" s="62"/>
      <c r="L167" s="46"/>
      <c r="M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</row>
  </sheetData>
  <sheetProtection sheet="1" autoFilter="0" formatColumns="0" formatRows="0" objects="1" scenarios="1" spinCount="100000" saltValue="riM7/uu3hKlHjCJuMwiVUycD4WUtPaQMhqum7aORuQlOnHSUhqNxRKVNjBxcRrMdUgdqyCVfkOb4AlEydtnacg==" hashValue="JbS90FU3IIgYpjEsi7Totof/ZO9kOwkVt0O5aUjTK/ZUvqfS0OPtTeKJ5QczIEqKHStSS3rXOOw/MScuGEZNLg==" algorithmName="SHA-512" password="CC35"/>
  <autoFilter ref="C83:K16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1_01/113107242"/>
    <hyperlink ref="F96" r:id="rId2" display="https://podminky.urs.cz/item/CS_URS_2021_01/162551108"/>
    <hyperlink ref="F100" r:id="rId3" display="https://podminky.urs.cz/item/CS_URS_2021_01/171251201"/>
    <hyperlink ref="F104" r:id="rId4" display="https://podminky.urs.cz/item/CS_URS_2022_01/181351113"/>
    <hyperlink ref="F110" r:id="rId5" display="https://podminky.urs.cz/item/CS_URS_2022_01/181411131"/>
    <hyperlink ref="F117" r:id="rId6" display="https://podminky.urs.cz/item/CS_URS_2022_01/591241111"/>
    <hyperlink ref="F124" r:id="rId7" display="https://podminky.urs.cz/item/CS_URS_2022_01/596211212"/>
    <hyperlink ref="F142" r:id="rId8" display="https://podminky.urs.cz/item/CS_URS_2022_01/596411112"/>
    <hyperlink ref="F152" r:id="rId9" display="https://podminky.urs.cz/item/CS_URS_2022_01/916231213"/>
    <hyperlink ref="F159" r:id="rId10" display="https://podminky.urs.cz/item/CS_URS_2022_01/916991121"/>
    <hyperlink ref="F166" r:id="rId11" display="https://podminky.urs.cz/item/CS_URS_2022_01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Základní technická vybavenost pro lokalitu Piskačův sad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436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31. 1. 2022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33</v>
      </c>
      <c r="F24" s="40"/>
      <c r="G24" s="40"/>
      <c r="H24" s="40"/>
      <c r="I24" s="134" t="s">
        <v>28</v>
      </c>
      <c r="J24" s="138" t="s">
        <v>34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ROUND((SUM(BE80:BE88)),  2)</f>
        <v>0</v>
      </c>
      <c r="G33" s="40"/>
      <c r="H33" s="40"/>
      <c r="I33" s="150">
        <v>0.20999999999999999</v>
      </c>
      <c r="J33" s="149">
        <f>ROUND(((SUM(BE80:BE88))*I33),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ROUND((SUM(BF80:BF88)),  2)</f>
        <v>0</v>
      </c>
      <c r="G34" s="40"/>
      <c r="H34" s="40"/>
      <c r="I34" s="150">
        <v>0.14999999999999999</v>
      </c>
      <c r="J34" s="149">
        <f>ROUND(((SUM(BF80:BF88))*I34),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ROUND((SUM(BG80:BG88)),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ROUND((SUM(BH80:BH88)),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ROUND((SUM(BI80:BI88)),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Základní technická vybavenost pro lokalitu Piskačův sad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039/2020_3 - VRN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Olešnice</v>
      </c>
      <c r="G52" s="42"/>
      <c r="H52" s="42"/>
      <c r="I52" s="34" t="s">
        <v>23</v>
      </c>
      <c r="J52" s="74" t="str">
        <f>IF(J12="","",J12)</f>
        <v>31. 1. 2022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DI PROJEKT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DI PROJEKT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7"/>
      <c r="C60" s="168"/>
      <c r="D60" s="169" t="s">
        <v>437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104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2" t="str">
        <f>E7</f>
        <v>Základní technická vybavenost pro lokalitu Piskačův sad</v>
      </c>
      <c r="F70" s="34"/>
      <c r="G70" s="34"/>
      <c r="H70" s="34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90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039/2020_3 - VRN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21</v>
      </c>
      <c r="D74" s="42"/>
      <c r="E74" s="42"/>
      <c r="F74" s="29" t="str">
        <f>F12</f>
        <v>Olešnice</v>
      </c>
      <c r="G74" s="42"/>
      <c r="H74" s="42"/>
      <c r="I74" s="34" t="s">
        <v>23</v>
      </c>
      <c r="J74" s="74" t="str">
        <f>IF(J12="","",J12)</f>
        <v>31. 1. 2022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4" t="s">
        <v>25</v>
      </c>
      <c r="D76" s="42"/>
      <c r="E76" s="42"/>
      <c r="F76" s="29" t="str">
        <f>E15</f>
        <v xml:space="preserve"> </v>
      </c>
      <c r="G76" s="42"/>
      <c r="H76" s="42"/>
      <c r="I76" s="34" t="s">
        <v>31</v>
      </c>
      <c r="J76" s="38" t="str">
        <f>E21</f>
        <v>DI PROJEKT s.r.o.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29</v>
      </c>
      <c r="D77" s="42"/>
      <c r="E77" s="42"/>
      <c r="F77" s="29" t="str">
        <f>IF(E18="","",E18)</f>
        <v>Vyplň údaj</v>
      </c>
      <c r="G77" s="42"/>
      <c r="H77" s="42"/>
      <c r="I77" s="34" t="s">
        <v>36</v>
      </c>
      <c r="J77" s="38" t="str">
        <f>E24</f>
        <v>DI PROJEKT s.r.o.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79"/>
      <c r="B79" s="180"/>
      <c r="C79" s="181" t="s">
        <v>105</v>
      </c>
      <c r="D79" s="182" t="s">
        <v>58</v>
      </c>
      <c r="E79" s="182" t="s">
        <v>54</v>
      </c>
      <c r="F79" s="182" t="s">
        <v>55</v>
      </c>
      <c r="G79" s="182" t="s">
        <v>106</v>
      </c>
      <c r="H79" s="182" t="s">
        <v>107</v>
      </c>
      <c r="I79" s="182" t="s">
        <v>108</v>
      </c>
      <c r="J79" s="182" t="s">
        <v>94</v>
      </c>
      <c r="K79" s="183" t="s">
        <v>109</v>
      </c>
      <c r="L79" s="184"/>
      <c r="M79" s="94" t="s">
        <v>19</v>
      </c>
      <c r="N79" s="95" t="s">
        <v>43</v>
      </c>
      <c r="O79" s="95" t="s">
        <v>110</v>
      </c>
      <c r="P79" s="95" t="s">
        <v>111</v>
      </c>
      <c r="Q79" s="95" t="s">
        <v>112</v>
      </c>
      <c r="R79" s="95" t="s">
        <v>113</v>
      </c>
      <c r="S79" s="95" t="s">
        <v>114</v>
      </c>
      <c r="T79" s="96" t="s">
        <v>115</v>
      </c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</row>
    <row r="80" s="2" customFormat="1" ht="22.8" customHeight="1">
      <c r="A80" s="40"/>
      <c r="B80" s="41"/>
      <c r="C80" s="101" t="s">
        <v>116</v>
      </c>
      <c r="D80" s="42"/>
      <c r="E80" s="42"/>
      <c r="F80" s="42"/>
      <c r="G80" s="42"/>
      <c r="H80" s="42"/>
      <c r="I80" s="42"/>
      <c r="J80" s="185">
        <f>BK80</f>
        <v>0</v>
      </c>
      <c r="K80" s="42"/>
      <c r="L80" s="46"/>
      <c r="M80" s="97"/>
      <c r="N80" s="186"/>
      <c r="O80" s="98"/>
      <c r="P80" s="187">
        <f>P81</f>
        <v>0</v>
      </c>
      <c r="Q80" s="98"/>
      <c r="R80" s="187">
        <f>R81</f>
        <v>0</v>
      </c>
      <c r="S80" s="98"/>
      <c r="T80" s="188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72</v>
      </c>
      <c r="AU80" s="19" t="s">
        <v>95</v>
      </c>
      <c r="BK80" s="189">
        <f>BK81</f>
        <v>0</v>
      </c>
    </row>
    <row r="81" s="12" customFormat="1" ht="25.92" customHeight="1">
      <c r="A81" s="12"/>
      <c r="B81" s="190"/>
      <c r="C81" s="191"/>
      <c r="D81" s="192" t="s">
        <v>72</v>
      </c>
      <c r="E81" s="193" t="s">
        <v>87</v>
      </c>
      <c r="F81" s="193" t="s">
        <v>438</v>
      </c>
      <c r="G81" s="191"/>
      <c r="H81" s="191"/>
      <c r="I81" s="194"/>
      <c r="J81" s="195">
        <f>BK81</f>
        <v>0</v>
      </c>
      <c r="K81" s="191"/>
      <c r="L81" s="196"/>
      <c r="M81" s="197"/>
      <c r="N81" s="198"/>
      <c r="O81" s="198"/>
      <c r="P81" s="199">
        <f>SUM(P82:P88)</f>
        <v>0</v>
      </c>
      <c r="Q81" s="198"/>
      <c r="R81" s="199">
        <f>SUM(R82:R88)</f>
        <v>0</v>
      </c>
      <c r="S81" s="198"/>
      <c r="T81" s="200">
        <f>SUM(T82:T88)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1" t="s">
        <v>159</v>
      </c>
      <c r="AT81" s="202" t="s">
        <v>72</v>
      </c>
      <c r="AU81" s="202" t="s">
        <v>73</v>
      </c>
      <c r="AY81" s="201" t="s">
        <v>119</v>
      </c>
      <c r="BK81" s="203">
        <f>SUM(BK82:BK88)</f>
        <v>0</v>
      </c>
    </row>
    <row r="82" s="2" customFormat="1" ht="24.9" customHeight="1">
      <c r="A82" s="40"/>
      <c r="B82" s="41"/>
      <c r="C82" s="206" t="s">
        <v>80</v>
      </c>
      <c r="D82" s="206" t="s">
        <v>121</v>
      </c>
      <c r="E82" s="207" t="s">
        <v>439</v>
      </c>
      <c r="F82" s="208" t="s">
        <v>440</v>
      </c>
      <c r="G82" s="209" t="s">
        <v>441</v>
      </c>
      <c r="H82" s="210">
        <v>1</v>
      </c>
      <c r="I82" s="211"/>
      <c r="J82" s="212">
        <f>ROUND(I82*H82,2)</f>
        <v>0</v>
      </c>
      <c r="K82" s="208" t="s">
        <v>19</v>
      </c>
      <c r="L82" s="46"/>
      <c r="M82" s="213" t="s">
        <v>19</v>
      </c>
      <c r="N82" s="214" t="s">
        <v>44</v>
      </c>
      <c r="O82" s="86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7" t="s">
        <v>126</v>
      </c>
      <c r="AT82" s="217" t="s">
        <v>121</v>
      </c>
      <c r="AU82" s="217" t="s">
        <v>80</v>
      </c>
      <c r="AY82" s="19" t="s">
        <v>119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9" t="s">
        <v>80</v>
      </c>
      <c r="BK82" s="218">
        <f>ROUND(I82*H82,2)</f>
        <v>0</v>
      </c>
      <c r="BL82" s="19" t="s">
        <v>126</v>
      </c>
      <c r="BM82" s="217" t="s">
        <v>442</v>
      </c>
    </row>
    <row r="83" s="2" customFormat="1" ht="16.5" customHeight="1">
      <c r="A83" s="40"/>
      <c r="B83" s="41"/>
      <c r="C83" s="206" t="s">
        <v>82</v>
      </c>
      <c r="D83" s="206" t="s">
        <v>121</v>
      </c>
      <c r="E83" s="207" t="s">
        <v>443</v>
      </c>
      <c r="F83" s="208" t="s">
        <v>444</v>
      </c>
      <c r="G83" s="209" t="s">
        <v>441</v>
      </c>
      <c r="H83" s="210">
        <v>1</v>
      </c>
      <c r="I83" s="211"/>
      <c r="J83" s="212">
        <f>ROUND(I83*H83,2)</f>
        <v>0</v>
      </c>
      <c r="K83" s="208" t="s">
        <v>19</v>
      </c>
      <c r="L83" s="46"/>
      <c r="M83" s="213" t="s">
        <v>19</v>
      </c>
      <c r="N83" s="214" t="s">
        <v>44</v>
      </c>
      <c r="O83" s="86"/>
      <c r="P83" s="215">
        <f>O83*H83</f>
        <v>0</v>
      </c>
      <c r="Q83" s="215">
        <v>0</v>
      </c>
      <c r="R83" s="215">
        <f>Q83*H83</f>
        <v>0</v>
      </c>
      <c r="S83" s="215">
        <v>0</v>
      </c>
      <c r="T83" s="216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217" t="s">
        <v>126</v>
      </c>
      <c r="AT83" s="217" t="s">
        <v>121</v>
      </c>
      <c r="AU83" s="217" t="s">
        <v>80</v>
      </c>
      <c r="AY83" s="19" t="s">
        <v>119</v>
      </c>
      <c r="BE83" s="218">
        <f>IF(N83="základní",J83,0)</f>
        <v>0</v>
      </c>
      <c r="BF83" s="218">
        <f>IF(N83="snížená",J83,0)</f>
        <v>0</v>
      </c>
      <c r="BG83" s="218">
        <f>IF(N83="zákl. přenesená",J83,0)</f>
        <v>0</v>
      </c>
      <c r="BH83" s="218">
        <f>IF(N83="sníž. přenesená",J83,0)</f>
        <v>0</v>
      </c>
      <c r="BI83" s="218">
        <f>IF(N83="nulová",J83,0)</f>
        <v>0</v>
      </c>
      <c r="BJ83" s="19" t="s">
        <v>80</v>
      </c>
      <c r="BK83" s="218">
        <f>ROUND(I83*H83,2)</f>
        <v>0</v>
      </c>
      <c r="BL83" s="19" t="s">
        <v>126</v>
      </c>
      <c r="BM83" s="217" t="s">
        <v>445</v>
      </c>
    </row>
    <row r="84" s="2" customFormat="1" ht="66.75" customHeight="1">
      <c r="A84" s="40"/>
      <c r="B84" s="41"/>
      <c r="C84" s="206" t="s">
        <v>143</v>
      </c>
      <c r="D84" s="206" t="s">
        <v>121</v>
      </c>
      <c r="E84" s="207" t="s">
        <v>446</v>
      </c>
      <c r="F84" s="208" t="s">
        <v>447</v>
      </c>
      <c r="G84" s="209" t="s">
        <v>441</v>
      </c>
      <c r="H84" s="210">
        <v>1</v>
      </c>
      <c r="I84" s="211"/>
      <c r="J84" s="212">
        <f>ROUND(I84*H84,2)</f>
        <v>0</v>
      </c>
      <c r="K84" s="208" t="s">
        <v>19</v>
      </c>
      <c r="L84" s="46"/>
      <c r="M84" s="213" t="s">
        <v>19</v>
      </c>
      <c r="N84" s="214" t="s">
        <v>44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126</v>
      </c>
      <c r="AT84" s="217" t="s">
        <v>121</v>
      </c>
      <c r="AU84" s="217" t="s">
        <v>80</v>
      </c>
      <c r="AY84" s="19" t="s">
        <v>119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80</v>
      </c>
      <c r="BK84" s="218">
        <f>ROUND(I84*H84,2)</f>
        <v>0</v>
      </c>
      <c r="BL84" s="19" t="s">
        <v>126</v>
      </c>
      <c r="BM84" s="217" t="s">
        <v>448</v>
      </c>
    </row>
    <row r="85" s="2" customFormat="1" ht="21.75" customHeight="1">
      <c r="A85" s="40"/>
      <c r="B85" s="41"/>
      <c r="C85" s="206" t="s">
        <v>126</v>
      </c>
      <c r="D85" s="206" t="s">
        <v>121</v>
      </c>
      <c r="E85" s="207" t="s">
        <v>449</v>
      </c>
      <c r="F85" s="208" t="s">
        <v>450</v>
      </c>
      <c r="G85" s="209" t="s">
        <v>441</v>
      </c>
      <c r="H85" s="210">
        <v>1</v>
      </c>
      <c r="I85" s="211"/>
      <c r="J85" s="212">
        <f>ROUND(I85*H85,2)</f>
        <v>0</v>
      </c>
      <c r="K85" s="208" t="s">
        <v>19</v>
      </c>
      <c r="L85" s="46"/>
      <c r="M85" s="213" t="s">
        <v>19</v>
      </c>
      <c r="N85" s="214" t="s">
        <v>44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126</v>
      </c>
      <c r="AT85" s="217" t="s">
        <v>121</v>
      </c>
      <c r="AU85" s="217" t="s">
        <v>80</v>
      </c>
      <c r="AY85" s="19" t="s">
        <v>119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80</v>
      </c>
      <c r="BK85" s="218">
        <f>ROUND(I85*H85,2)</f>
        <v>0</v>
      </c>
      <c r="BL85" s="19" t="s">
        <v>126</v>
      </c>
      <c r="BM85" s="217" t="s">
        <v>451</v>
      </c>
    </row>
    <row r="86" s="2" customFormat="1" ht="16.5" customHeight="1">
      <c r="A86" s="40"/>
      <c r="B86" s="41"/>
      <c r="C86" s="206" t="s">
        <v>159</v>
      </c>
      <c r="D86" s="206" t="s">
        <v>121</v>
      </c>
      <c r="E86" s="207" t="s">
        <v>452</v>
      </c>
      <c r="F86" s="208" t="s">
        <v>453</v>
      </c>
      <c r="G86" s="209" t="s">
        <v>239</v>
      </c>
      <c r="H86" s="210">
        <v>10</v>
      </c>
      <c r="I86" s="211"/>
      <c r="J86" s="212">
        <f>ROUND(I86*H86,2)</f>
        <v>0</v>
      </c>
      <c r="K86" s="208" t="s">
        <v>19</v>
      </c>
      <c r="L86" s="46"/>
      <c r="M86" s="213" t="s">
        <v>19</v>
      </c>
      <c r="N86" s="214" t="s">
        <v>44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126</v>
      </c>
      <c r="AT86" s="217" t="s">
        <v>121</v>
      </c>
      <c r="AU86" s="217" t="s">
        <v>80</v>
      </c>
      <c r="AY86" s="19" t="s">
        <v>119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80</v>
      </c>
      <c r="BK86" s="218">
        <f>ROUND(I86*H86,2)</f>
        <v>0</v>
      </c>
      <c r="BL86" s="19" t="s">
        <v>126</v>
      </c>
      <c r="BM86" s="217" t="s">
        <v>454</v>
      </c>
    </row>
    <row r="87" s="2" customFormat="1" ht="101.25" customHeight="1">
      <c r="A87" s="40"/>
      <c r="B87" s="41"/>
      <c r="C87" s="206" t="s">
        <v>171</v>
      </c>
      <c r="D87" s="206" t="s">
        <v>121</v>
      </c>
      <c r="E87" s="207" t="s">
        <v>455</v>
      </c>
      <c r="F87" s="208" t="s">
        <v>456</v>
      </c>
      <c r="G87" s="209" t="s">
        <v>441</v>
      </c>
      <c r="H87" s="210">
        <v>1</v>
      </c>
      <c r="I87" s="211"/>
      <c r="J87" s="212">
        <f>ROUND(I87*H87,2)</f>
        <v>0</v>
      </c>
      <c r="K87" s="208" t="s">
        <v>19</v>
      </c>
      <c r="L87" s="46"/>
      <c r="M87" s="213" t="s">
        <v>19</v>
      </c>
      <c r="N87" s="214" t="s">
        <v>44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126</v>
      </c>
      <c r="AT87" s="217" t="s">
        <v>121</v>
      </c>
      <c r="AU87" s="217" t="s">
        <v>80</v>
      </c>
      <c r="AY87" s="19" t="s">
        <v>119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80</v>
      </c>
      <c r="BK87" s="218">
        <f>ROUND(I87*H87,2)</f>
        <v>0</v>
      </c>
      <c r="BL87" s="19" t="s">
        <v>126</v>
      </c>
      <c r="BM87" s="217" t="s">
        <v>457</v>
      </c>
    </row>
    <row r="88" s="2" customFormat="1" ht="16.5" customHeight="1">
      <c r="A88" s="40"/>
      <c r="B88" s="41"/>
      <c r="C88" s="206" t="s">
        <v>183</v>
      </c>
      <c r="D88" s="206" t="s">
        <v>121</v>
      </c>
      <c r="E88" s="207" t="s">
        <v>458</v>
      </c>
      <c r="F88" s="208" t="s">
        <v>459</v>
      </c>
      <c r="G88" s="209" t="s">
        <v>441</v>
      </c>
      <c r="H88" s="210">
        <v>1</v>
      </c>
      <c r="I88" s="211"/>
      <c r="J88" s="212">
        <f>ROUND(I88*H88,2)</f>
        <v>0</v>
      </c>
      <c r="K88" s="208" t="s">
        <v>19</v>
      </c>
      <c r="L88" s="46"/>
      <c r="M88" s="282" t="s">
        <v>19</v>
      </c>
      <c r="N88" s="283" t="s">
        <v>44</v>
      </c>
      <c r="O88" s="280"/>
      <c r="P88" s="284">
        <f>O88*H88</f>
        <v>0</v>
      </c>
      <c r="Q88" s="284">
        <v>0</v>
      </c>
      <c r="R88" s="284">
        <f>Q88*H88</f>
        <v>0</v>
      </c>
      <c r="S88" s="284">
        <v>0</v>
      </c>
      <c r="T88" s="285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126</v>
      </c>
      <c r="AT88" s="217" t="s">
        <v>121</v>
      </c>
      <c r="AU88" s="217" t="s">
        <v>80</v>
      </c>
      <c r="AY88" s="19" t="s">
        <v>119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80</v>
      </c>
      <c r="BK88" s="218">
        <f>ROUND(I88*H88,2)</f>
        <v>0</v>
      </c>
      <c r="BL88" s="19" t="s">
        <v>126</v>
      </c>
      <c r="BM88" s="217" t="s">
        <v>460</v>
      </c>
    </row>
    <row r="89" s="2" customFormat="1" ht="6.96" customHeight="1">
      <c r="A89" s="40"/>
      <c r="B89" s="61"/>
      <c r="C89" s="62"/>
      <c r="D89" s="62"/>
      <c r="E89" s="62"/>
      <c r="F89" s="62"/>
      <c r="G89" s="62"/>
      <c r="H89" s="62"/>
      <c r="I89" s="62"/>
      <c r="J89" s="62"/>
      <c r="K89" s="62"/>
      <c r="L89" s="46"/>
      <c r="M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</sheetData>
  <sheetProtection sheet="1" autoFilter="0" formatColumns="0" formatRows="0" objects="1" scenarios="1" spinCount="100000" saltValue="klk4fM4Noky5W859uGPujPko/PRNyzIqeLKh+IkZgU4ctwc2sVspkqLMc/bRp+DacqLIGBimt6cHaqm1C4h/tg==" hashValue="TV993ivVNbGpTkgkYbTUEfkgNLQgQkbo2Zg7/Dq/rhlpR9Jv66b/7dBVkwtOy6X4Xd4Q06lkfDdNeTaY4zBQ5A==" algorithmName="SHA-512" password="CC35"/>
  <autoFilter ref="C79:K8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6" customWidth="1"/>
    <col min="2" max="2" width="1.667969" style="286" customWidth="1"/>
    <col min="3" max="4" width="5" style="286" customWidth="1"/>
    <col min="5" max="5" width="11.66016" style="286" customWidth="1"/>
    <col min="6" max="6" width="9.160156" style="286" customWidth="1"/>
    <col min="7" max="7" width="5" style="286" customWidth="1"/>
    <col min="8" max="8" width="77.83203" style="286" customWidth="1"/>
    <col min="9" max="10" width="20" style="286" customWidth="1"/>
    <col min="11" max="11" width="1.667969" style="286" customWidth="1"/>
  </cols>
  <sheetData>
    <row r="1" s="1" customFormat="1" ht="37.5" customHeight="1"/>
    <row r="2" s="1" customFormat="1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7" customFormat="1" ht="45" customHeight="1">
      <c r="B3" s="290"/>
      <c r="C3" s="291" t="s">
        <v>461</v>
      </c>
      <c r="D3" s="291"/>
      <c r="E3" s="291"/>
      <c r="F3" s="291"/>
      <c r="G3" s="291"/>
      <c r="H3" s="291"/>
      <c r="I3" s="291"/>
      <c r="J3" s="291"/>
      <c r="K3" s="292"/>
    </row>
    <row r="4" s="1" customFormat="1" ht="25.5" customHeight="1">
      <c r="B4" s="293"/>
      <c r="C4" s="294" t="s">
        <v>462</v>
      </c>
      <c r="D4" s="294"/>
      <c r="E4" s="294"/>
      <c r="F4" s="294"/>
      <c r="G4" s="294"/>
      <c r="H4" s="294"/>
      <c r="I4" s="294"/>
      <c r="J4" s="294"/>
      <c r="K4" s="295"/>
    </row>
    <row r="5" s="1" customFormat="1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s="1" customFormat="1" ht="15" customHeight="1">
      <c r="B6" s="293"/>
      <c r="C6" s="297" t="s">
        <v>463</v>
      </c>
      <c r="D6" s="297"/>
      <c r="E6" s="297"/>
      <c r="F6" s="297"/>
      <c r="G6" s="297"/>
      <c r="H6" s="297"/>
      <c r="I6" s="297"/>
      <c r="J6" s="297"/>
      <c r="K6" s="295"/>
    </row>
    <row r="7" s="1" customFormat="1" ht="15" customHeight="1">
      <c r="B7" s="298"/>
      <c r="C7" s="297" t="s">
        <v>464</v>
      </c>
      <c r="D7" s="297"/>
      <c r="E7" s="297"/>
      <c r="F7" s="297"/>
      <c r="G7" s="297"/>
      <c r="H7" s="297"/>
      <c r="I7" s="297"/>
      <c r="J7" s="297"/>
      <c r="K7" s="295"/>
    </row>
    <row r="8" s="1" customFormat="1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s="1" customFormat="1" ht="15" customHeight="1">
      <c r="B9" s="298"/>
      <c r="C9" s="297" t="s">
        <v>465</v>
      </c>
      <c r="D9" s="297"/>
      <c r="E9" s="297"/>
      <c r="F9" s="297"/>
      <c r="G9" s="297"/>
      <c r="H9" s="297"/>
      <c r="I9" s="297"/>
      <c r="J9" s="297"/>
      <c r="K9" s="295"/>
    </row>
    <row r="10" s="1" customFormat="1" ht="15" customHeight="1">
      <c r="B10" s="298"/>
      <c r="C10" s="297"/>
      <c r="D10" s="297" t="s">
        <v>466</v>
      </c>
      <c r="E10" s="297"/>
      <c r="F10" s="297"/>
      <c r="G10" s="297"/>
      <c r="H10" s="297"/>
      <c r="I10" s="297"/>
      <c r="J10" s="297"/>
      <c r="K10" s="295"/>
    </row>
    <row r="11" s="1" customFormat="1" ht="15" customHeight="1">
      <c r="B11" s="298"/>
      <c r="C11" s="299"/>
      <c r="D11" s="297" t="s">
        <v>467</v>
      </c>
      <c r="E11" s="297"/>
      <c r="F11" s="297"/>
      <c r="G11" s="297"/>
      <c r="H11" s="297"/>
      <c r="I11" s="297"/>
      <c r="J11" s="297"/>
      <c r="K11" s="295"/>
    </row>
    <row r="12" s="1" customFormat="1" ht="15" customHeight="1">
      <c r="B12" s="298"/>
      <c r="C12" s="299"/>
      <c r="D12" s="297"/>
      <c r="E12" s="297"/>
      <c r="F12" s="297"/>
      <c r="G12" s="297"/>
      <c r="H12" s="297"/>
      <c r="I12" s="297"/>
      <c r="J12" s="297"/>
      <c r="K12" s="295"/>
    </row>
    <row r="13" s="1" customFormat="1" ht="15" customHeight="1">
      <c r="B13" s="298"/>
      <c r="C13" s="299"/>
      <c r="D13" s="300" t="s">
        <v>468</v>
      </c>
      <c r="E13" s="297"/>
      <c r="F13" s="297"/>
      <c r="G13" s="297"/>
      <c r="H13" s="297"/>
      <c r="I13" s="297"/>
      <c r="J13" s="297"/>
      <c r="K13" s="295"/>
    </row>
    <row r="14" s="1" customFormat="1" ht="12.75" customHeight="1">
      <c r="B14" s="298"/>
      <c r="C14" s="299"/>
      <c r="D14" s="299"/>
      <c r="E14" s="299"/>
      <c r="F14" s="299"/>
      <c r="G14" s="299"/>
      <c r="H14" s="299"/>
      <c r="I14" s="299"/>
      <c r="J14" s="299"/>
      <c r="K14" s="295"/>
    </row>
    <row r="15" s="1" customFormat="1" ht="15" customHeight="1">
      <c r="B15" s="298"/>
      <c r="C15" s="299"/>
      <c r="D15" s="297" t="s">
        <v>469</v>
      </c>
      <c r="E15" s="297"/>
      <c r="F15" s="297"/>
      <c r="G15" s="297"/>
      <c r="H15" s="297"/>
      <c r="I15" s="297"/>
      <c r="J15" s="297"/>
      <c r="K15" s="295"/>
    </row>
    <row r="16" s="1" customFormat="1" ht="15" customHeight="1">
      <c r="B16" s="298"/>
      <c r="C16" s="299"/>
      <c r="D16" s="297" t="s">
        <v>470</v>
      </c>
      <c r="E16" s="297"/>
      <c r="F16" s="297"/>
      <c r="G16" s="297"/>
      <c r="H16" s="297"/>
      <c r="I16" s="297"/>
      <c r="J16" s="297"/>
      <c r="K16" s="295"/>
    </row>
    <row r="17" s="1" customFormat="1" ht="15" customHeight="1">
      <c r="B17" s="298"/>
      <c r="C17" s="299"/>
      <c r="D17" s="297" t="s">
        <v>471</v>
      </c>
      <c r="E17" s="297"/>
      <c r="F17" s="297"/>
      <c r="G17" s="297"/>
      <c r="H17" s="297"/>
      <c r="I17" s="297"/>
      <c r="J17" s="297"/>
      <c r="K17" s="295"/>
    </row>
    <row r="18" s="1" customFormat="1" ht="15" customHeight="1">
      <c r="B18" s="298"/>
      <c r="C18" s="299"/>
      <c r="D18" s="299"/>
      <c r="E18" s="301" t="s">
        <v>79</v>
      </c>
      <c r="F18" s="297" t="s">
        <v>472</v>
      </c>
      <c r="G18" s="297"/>
      <c r="H18" s="297"/>
      <c r="I18" s="297"/>
      <c r="J18" s="297"/>
      <c r="K18" s="295"/>
    </row>
    <row r="19" s="1" customFormat="1" ht="15" customHeight="1">
      <c r="B19" s="298"/>
      <c r="C19" s="299"/>
      <c r="D19" s="299"/>
      <c r="E19" s="301" t="s">
        <v>473</v>
      </c>
      <c r="F19" s="297" t="s">
        <v>474</v>
      </c>
      <c r="G19" s="297"/>
      <c r="H19" s="297"/>
      <c r="I19" s="297"/>
      <c r="J19" s="297"/>
      <c r="K19" s="295"/>
    </row>
    <row r="20" s="1" customFormat="1" ht="15" customHeight="1">
      <c r="B20" s="298"/>
      <c r="C20" s="299"/>
      <c r="D20" s="299"/>
      <c r="E20" s="301" t="s">
        <v>475</v>
      </c>
      <c r="F20" s="297" t="s">
        <v>476</v>
      </c>
      <c r="G20" s="297"/>
      <c r="H20" s="297"/>
      <c r="I20" s="297"/>
      <c r="J20" s="297"/>
      <c r="K20" s="295"/>
    </row>
    <row r="21" s="1" customFormat="1" ht="15" customHeight="1">
      <c r="B21" s="298"/>
      <c r="C21" s="299"/>
      <c r="D21" s="299"/>
      <c r="E21" s="301" t="s">
        <v>477</v>
      </c>
      <c r="F21" s="297" t="s">
        <v>478</v>
      </c>
      <c r="G21" s="297"/>
      <c r="H21" s="297"/>
      <c r="I21" s="297"/>
      <c r="J21" s="297"/>
      <c r="K21" s="295"/>
    </row>
    <row r="22" s="1" customFormat="1" ht="15" customHeight="1">
      <c r="B22" s="298"/>
      <c r="C22" s="299"/>
      <c r="D22" s="299"/>
      <c r="E22" s="301" t="s">
        <v>479</v>
      </c>
      <c r="F22" s="297" t="s">
        <v>480</v>
      </c>
      <c r="G22" s="297"/>
      <c r="H22" s="297"/>
      <c r="I22" s="297"/>
      <c r="J22" s="297"/>
      <c r="K22" s="295"/>
    </row>
    <row r="23" s="1" customFormat="1" ht="15" customHeight="1">
      <c r="B23" s="298"/>
      <c r="C23" s="299"/>
      <c r="D23" s="299"/>
      <c r="E23" s="301" t="s">
        <v>481</v>
      </c>
      <c r="F23" s="297" t="s">
        <v>482</v>
      </c>
      <c r="G23" s="297"/>
      <c r="H23" s="297"/>
      <c r="I23" s="297"/>
      <c r="J23" s="297"/>
      <c r="K23" s="295"/>
    </row>
    <row r="24" s="1" customFormat="1" ht="12.75" customHeight="1">
      <c r="B24" s="298"/>
      <c r="C24" s="299"/>
      <c r="D24" s="299"/>
      <c r="E24" s="299"/>
      <c r="F24" s="299"/>
      <c r="G24" s="299"/>
      <c r="H24" s="299"/>
      <c r="I24" s="299"/>
      <c r="J24" s="299"/>
      <c r="K24" s="295"/>
    </row>
    <row r="25" s="1" customFormat="1" ht="15" customHeight="1">
      <c r="B25" s="298"/>
      <c r="C25" s="297" t="s">
        <v>483</v>
      </c>
      <c r="D25" s="297"/>
      <c r="E25" s="297"/>
      <c r="F25" s="297"/>
      <c r="G25" s="297"/>
      <c r="H25" s="297"/>
      <c r="I25" s="297"/>
      <c r="J25" s="297"/>
      <c r="K25" s="295"/>
    </row>
    <row r="26" s="1" customFormat="1" ht="15" customHeight="1">
      <c r="B26" s="298"/>
      <c r="C26" s="297" t="s">
        <v>484</v>
      </c>
      <c r="D26" s="297"/>
      <c r="E26" s="297"/>
      <c r="F26" s="297"/>
      <c r="G26" s="297"/>
      <c r="H26" s="297"/>
      <c r="I26" s="297"/>
      <c r="J26" s="297"/>
      <c r="K26" s="295"/>
    </row>
    <row r="27" s="1" customFormat="1" ht="15" customHeight="1">
      <c r="B27" s="298"/>
      <c r="C27" s="297"/>
      <c r="D27" s="297" t="s">
        <v>485</v>
      </c>
      <c r="E27" s="297"/>
      <c r="F27" s="297"/>
      <c r="G27" s="297"/>
      <c r="H27" s="297"/>
      <c r="I27" s="297"/>
      <c r="J27" s="297"/>
      <c r="K27" s="295"/>
    </row>
    <row r="28" s="1" customFormat="1" ht="15" customHeight="1">
      <c r="B28" s="298"/>
      <c r="C28" s="299"/>
      <c r="D28" s="297" t="s">
        <v>486</v>
      </c>
      <c r="E28" s="297"/>
      <c r="F28" s="297"/>
      <c r="G28" s="297"/>
      <c r="H28" s="297"/>
      <c r="I28" s="297"/>
      <c r="J28" s="297"/>
      <c r="K28" s="295"/>
    </row>
    <row r="29" s="1" customFormat="1" ht="12.75" customHeight="1">
      <c r="B29" s="298"/>
      <c r="C29" s="299"/>
      <c r="D29" s="299"/>
      <c r="E29" s="299"/>
      <c r="F29" s="299"/>
      <c r="G29" s="299"/>
      <c r="H29" s="299"/>
      <c r="I29" s="299"/>
      <c r="J29" s="299"/>
      <c r="K29" s="295"/>
    </row>
    <row r="30" s="1" customFormat="1" ht="15" customHeight="1">
      <c r="B30" s="298"/>
      <c r="C30" s="299"/>
      <c r="D30" s="297" t="s">
        <v>487</v>
      </c>
      <c r="E30" s="297"/>
      <c r="F30" s="297"/>
      <c r="G30" s="297"/>
      <c r="H30" s="297"/>
      <c r="I30" s="297"/>
      <c r="J30" s="297"/>
      <c r="K30" s="295"/>
    </row>
    <row r="31" s="1" customFormat="1" ht="15" customHeight="1">
      <c r="B31" s="298"/>
      <c r="C31" s="299"/>
      <c r="D31" s="297" t="s">
        <v>488</v>
      </c>
      <c r="E31" s="297"/>
      <c r="F31" s="297"/>
      <c r="G31" s="297"/>
      <c r="H31" s="297"/>
      <c r="I31" s="297"/>
      <c r="J31" s="297"/>
      <c r="K31" s="295"/>
    </row>
    <row r="32" s="1" customFormat="1" ht="12.75" customHeight="1">
      <c r="B32" s="298"/>
      <c r="C32" s="299"/>
      <c r="D32" s="299"/>
      <c r="E32" s="299"/>
      <c r="F32" s="299"/>
      <c r="G32" s="299"/>
      <c r="H32" s="299"/>
      <c r="I32" s="299"/>
      <c r="J32" s="299"/>
      <c r="K32" s="295"/>
    </row>
    <row r="33" s="1" customFormat="1" ht="15" customHeight="1">
      <c r="B33" s="298"/>
      <c r="C33" s="299"/>
      <c r="D33" s="297" t="s">
        <v>489</v>
      </c>
      <c r="E33" s="297"/>
      <c r="F33" s="297"/>
      <c r="G33" s="297"/>
      <c r="H33" s="297"/>
      <c r="I33" s="297"/>
      <c r="J33" s="297"/>
      <c r="K33" s="295"/>
    </row>
    <row r="34" s="1" customFormat="1" ht="15" customHeight="1">
      <c r="B34" s="298"/>
      <c r="C34" s="299"/>
      <c r="D34" s="297" t="s">
        <v>490</v>
      </c>
      <c r="E34" s="297"/>
      <c r="F34" s="297"/>
      <c r="G34" s="297"/>
      <c r="H34" s="297"/>
      <c r="I34" s="297"/>
      <c r="J34" s="297"/>
      <c r="K34" s="295"/>
    </row>
    <row r="35" s="1" customFormat="1" ht="15" customHeight="1">
      <c r="B35" s="298"/>
      <c r="C35" s="299"/>
      <c r="D35" s="297" t="s">
        <v>491</v>
      </c>
      <c r="E35" s="297"/>
      <c r="F35" s="297"/>
      <c r="G35" s="297"/>
      <c r="H35" s="297"/>
      <c r="I35" s="297"/>
      <c r="J35" s="297"/>
      <c r="K35" s="295"/>
    </row>
    <row r="36" s="1" customFormat="1" ht="15" customHeight="1">
      <c r="B36" s="298"/>
      <c r="C36" s="299"/>
      <c r="D36" s="297"/>
      <c r="E36" s="300" t="s">
        <v>105</v>
      </c>
      <c r="F36" s="297"/>
      <c r="G36" s="297" t="s">
        <v>492</v>
      </c>
      <c r="H36" s="297"/>
      <c r="I36" s="297"/>
      <c r="J36" s="297"/>
      <c r="K36" s="295"/>
    </row>
    <row r="37" s="1" customFormat="1" ht="30.75" customHeight="1">
      <c r="B37" s="298"/>
      <c r="C37" s="299"/>
      <c r="D37" s="297"/>
      <c r="E37" s="300" t="s">
        <v>493</v>
      </c>
      <c r="F37" s="297"/>
      <c r="G37" s="297" t="s">
        <v>494</v>
      </c>
      <c r="H37" s="297"/>
      <c r="I37" s="297"/>
      <c r="J37" s="297"/>
      <c r="K37" s="295"/>
    </row>
    <row r="38" s="1" customFormat="1" ht="15" customHeight="1">
      <c r="B38" s="298"/>
      <c r="C38" s="299"/>
      <c r="D38" s="297"/>
      <c r="E38" s="300" t="s">
        <v>54</v>
      </c>
      <c r="F38" s="297"/>
      <c r="G38" s="297" t="s">
        <v>495</v>
      </c>
      <c r="H38" s="297"/>
      <c r="I38" s="297"/>
      <c r="J38" s="297"/>
      <c r="K38" s="295"/>
    </row>
    <row r="39" s="1" customFormat="1" ht="15" customHeight="1">
      <c r="B39" s="298"/>
      <c r="C39" s="299"/>
      <c r="D39" s="297"/>
      <c r="E39" s="300" t="s">
        <v>55</v>
      </c>
      <c r="F39" s="297"/>
      <c r="G39" s="297" t="s">
        <v>496</v>
      </c>
      <c r="H39" s="297"/>
      <c r="I39" s="297"/>
      <c r="J39" s="297"/>
      <c r="K39" s="295"/>
    </row>
    <row r="40" s="1" customFormat="1" ht="15" customHeight="1">
      <c r="B40" s="298"/>
      <c r="C40" s="299"/>
      <c r="D40" s="297"/>
      <c r="E40" s="300" t="s">
        <v>106</v>
      </c>
      <c r="F40" s="297"/>
      <c r="G40" s="297" t="s">
        <v>497</v>
      </c>
      <c r="H40" s="297"/>
      <c r="I40" s="297"/>
      <c r="J40" s="297"/>
      <c r="K40" s="295"/>
    </row>
    <row r="41" s="1" customFormat="1" ht="15" customHeight="1">
      <c r="B41" s="298"/>
      <c r="C41" s="299"/>
      <c r="D41" s="297"/>
      <c r="E41" s="300" t="s">
        <v>107</v>
      </c>
      <c r="F41" s="297"/>
      <c r="G41" s="297" t="s">
        <v>498</v>
      </c>
      <c r="H41" s="297"/>
      <c r="I41" s="297"/>
      <c r="J41" s="297"/>
      <c r="K41" s="295"/>
    </row>
    <row r="42" s="1" customFormat="1" ht="15" customHeight="1">
      <c r="B42" s="298"/>
      <c r="C42" s="299"/>
      <c r="D42" s="297"/>
      <c r="E42" s="300" t="s">
        <v>499</v>
      </c>
      <c r="F42" s="297"/>
      <c r="G42" s="297" t="s">
        <v>500</v>
      </c>
      <c r="H42" s="297"/>
      <c r="I42" s="297"/>
      <c r="J42" s="297"/>
      <c r="K42" s="295"/>
    </row>
    <row r="43" s="1" customFormat="1" ht="15" customHeight="1">
      <c r="B43" s="298"/>
      <c r="C43" s="299"/>
      <c r="D43" s="297"/>
      <c r="E43" s="300"/>
      <c r="F43" s="297"/>
      <c r="G43" s="297" t="s">
        <v>501</v>
      </c>
      <c r="H43" s="297"/>
      <c r="I43" s="297"/>
      <c r="J43" s="297"/>
      <c r="K43" s="295"/>
    </row>
    <row r="44" s="1" customFormat="1" ht="15" customHeight="1">
      <c r="B44" s="298"/>
      <c r="C44" s="299"/>
      <c r="D44" s="297"/>
      <c r="E44" s="300" t="s">
        <v>502</v>
      </c>
      <c r="F44" s="297"/>
      <c r="G44" s="297" t="s">
        <v>503</v>
      </c>
      <c r="H44" s="297"/>
      <c r="I44" s="297"/>
      <c r="J44" s="297"/>
      <c r="K44" s="295"/>
    </row>
    <row r="45" s="1" customFormat="1" ht="15" customHeight="1">
      <c r="B45" s="298"/>
      <c r="C45" s="299"/>
      <c r="D45" s="297"/>
      <c r="E45" s="300" t="s">
        <v>109</v>
      </c>
      <c r="F45" s="297"/>
      <c r="G45" s="297" t="s">
        <v>504</v>
      </c>
      <c r="H45" s="297"/>
      <c r="I45" s="297"/>
      <c r="J45" s="297"/>
      <c r="K45" s="295"/>
    </row>
    <row r="46" s="1" customFormat="1" ht="12.75" customHeight="1">
      <c r="B46" s="298"/>
      <c r="C46" s="299"/>
      <c r="D46" s="297"/>
      <c r="E46" s="297"/>
      <c r="F46" s="297"/>
      <c r="G46" s="297"/>
      <c r="H46" s="297"/>
      <c r="I46" s="297"/>
      <c r="J46" s="297"/>
      <c r="K46" s="295"/>
    </row>
    <row r="47" s="1" customFormat="1" ht="15" customHeight="1">
      <c r="B47" s="298"/>
      <c r="C47" s="299"/>
      <c r="D47" s="297" t="s">
        <v>505</v>
      </c>
      <c r="E47" s="297"/>
      <c r="F47" s="297"/>
      <c r="G47" s="297"/>
      <c r="H47" s="297"/>
      <c r="I47" s="297"/>
      <c r="J47" s="297"/>
      <c r="K47" s="295"/>
    </row>
    <row r="48" s="1" customFormat="1" ht="15" customHeight="1">
      <c r="B48" s="298"/>
      <c r="C48" s="299"/>
      <c r="D48" s="299"/>
      <c r="E48" s="297" t="s">
        <v>506</v>
      </c>
      <c r="F48" s="297"/>
      <c r="G48" s="297"/>
      <c r="H48" s="297"/>
      <c r="I48" s="297"/>
      <c r="J48" s="297"/>
      <c r="K48" s="295"/>
    </row>
    <row r="49" s="1" customFormat="1" ht="15" customHeight="1">
      <c r="B49" s="298"/>
      <c r="C49" s="299"/>
      <c r="D49" s="299"/>
      <c r="E49" s="297" t="s">
        <v>507</v>
      </c>
      <c r="F49" s="297"/>
      <c r="G49" s="297"/>
      <c r="H49" s="297"/>
      <c r="I49" s="297"/>
      <c r="J49" s="297"/>
      <c r="K49" s="295"/>
    </row>
    <row r="50" s="1" customFormat="1" ht="15" customHeight="1">
      <c r="B50" s="298"/>
      <c r="C50" s="299"/>
      <c r="D50" s="299"/>
      <c r="E50" s="297" t="s">
        <v>508</v>
      </c>
      <c r="F50" s="297"/>
      <c r="G50" s="297"/>
      <c r="H50" s="297"/>
      <c r="I50" s="297"/>
      <c r="J50" s="297"/>
      <c r="K50" s="295"/>
    </row>
    <row r="51" s="1" customFormat="1" ht="15" customHeight="1">
      <c r="B51" s="298"/>
      <c r="C51" s="299"/>
      <c r="D51" s="297" t="s">
        <v>509</v>
      </c>
      <c r="E51" s="297"/>
      <c r="F51" s="297"/>
      <c r="G51" s="297"/>
      <c r="H51" s="297"/>
      <c r="I51" s="297"/>
      <c r="J51" s="297"/>
      <c r="K51" s="295"/>
    </row>
    <row r="52" s="1" customFormat="1" ht="25.5" customHeight="1">
      <c r="B52" s="293"/>
      <c r="C52" s="294" t="s">
        <v>510</v>
      </c>
      <c r="D52" s="294"/>
      <c r="E52" s="294"/>
      <c r="F52" s="294"/>
      <c r="G52" s="294"/>
      <c r="H52" s="294"/>
      <c r="I52" s="294"/>
      <c r="J52" s="294"/>
      <c r="K52" s="295"/>
    </row>
    <row r="53" s="1" customFormat="1" ht="5.25" customHeight="1">
      <c r="B53" s="293"/>
      <c r="C53" s="296"/>
      <c r="D53" s="296"/>
      <c r="E53" s="296"/>
      <c r="F53" s="296"/>
      <c r="G53" s="296"/>
      <c r="H53" s="296"/>
      <c r="I53" s="296"/>
      <c r="J53" s="296"/>
      <c r="K53" s="295"/>
    </row>
    <row r="54" s="1" customFormat="1" ht="15" customHeight="1">
      <c r="B54" s="293"/>
      <c r="C54" s="297" t="s">
        <v>511</v>
      </c>
      <c r="D54" s="297"/>
      <c r="E54" s="297"/>
      <c r="F54" s="297"/>
      <c r="G54" s="297"/>
      <c r="H54" s="297"/>
      <c r="I54" s="297"/>
      <c r="J54" s="297"/>
      <c r="K54" s="295"/>
    </row>
    <row r="55" s="1" customFormat="1" ht="15" customHeight="1">
      <c r="B55" s="293"/>
      <c r="C55" s="297" t="s">
        <v>512</v>
      </c>
      <c r="D55" s="297"/>
      <c r="E55" s="297"/>
      <c r="F55" s="297"/>
      <c r="G55" s="297"/>
      <c r="H55" s="297"/>
      <c r="I55" s="297"/>
      <c r="J55" s="297"/>
      <c r="K55" s="295"/>
    </row>
    <row r="56" s="1" customFormat="1" ht="12.75" customHeight="1">
      <c r="B56" s="293"/>
      <c r="C56" s="297"/>
      <c r="D56" s="297"/>
      <c r="E56" s="297"/>
      <c r="F56" s="297"/>
      <c r="G56" s="297"/>
      <c r="H56" s="297"/>
      <c r="I56" s="297"/>
      <c r="J56" s="297"/>
      <c r="K56" s="295"/>
    </row>
    <row r="57" s="1" customFormat="1" ht="15" customHeight="1">
      <c r="B57" s="293"/>
      <c r="C57" s="297" t="s">
        <v>513</v>
      </c>
      <c r="D57" s="297"/>
      <c r="E57" s="297"/>
      <c r="F57" s="297"/>
      <c r="G57" s="297"/>
      <c r="H57" s="297"/>
      <c r="I57" s="297"/>
      <c r="J57" s="297"/>
      <c r="K57" s="295"/>
    </row>
    <row r="58" s="1" customFormat="1" ht="15" customHeight="1">
      <c r="B58" s="293"/>
      <c r="C58" s="299"/>
      <c r="D58" s="297" t="s">
        <v>514</v>
      </c>
      <c r="E58" s="297"/>
      <c r="F58" s="297"/>
      <c r="G58" s="297"/>
      <c r="H58" s="297"/>
      <c r="I58" s="297"/>
      <c r="J58" s="297"/>
      <c r="K58" s="295"/>
    </row>
    <row r="59" s="1" customFormat="1" ht="15" customHeight="1">
      <c r="B59" s="293"/>
      <c r="C59" s="299"/>
      <c r="D59" s="297" t="s">
        <v>515</v>
      </c>
      <c r="E59" s="297"/>
      <c r="F59" s="297"/>
      <c r="G59" s="297"/>
      <c r="H59" s="297"/>
      <c r="I59" s="297"/>
      <c r="J59" s="297"/>
      <c r="K59" s="295"/>
    </row>
    <row r="60" s="1" customFormat="1" ht="15" customHeight="1">
      <c r="B60" s="293"/>
      <c r="C60" s="299"/>
      <c r="D60" s="297" t="s">
        <v>516</v>
      </c>
      <c r="E60" s="297"/>
      <c r="F60" s="297"/>
      <c r="G60" s="297"/>
      <c r="H60" s="297"/>
      <c r="I60" s="297"/>
      <c r="J60" s="297"/>
      <c r="K60" s="295"/>
    </row>
    <row r="61" s="1" customFormat="1" ht="15" customHeight="1">
      <c r="B61" s="293"/>
      <c r="C61" s="299"/>
      <c r="D61" s="297" t="s">
        <v>517</v>
      </c>
      <c r="E61" s="297"/>
      <c r="F61" s="297"/>
      <c r="G61" s="297"/>
      <c r="H61" s="297"/>
      <c r="I61" s="297"/>
      <c r="J61" s="297"/>
      <c r="K61" s="295"/>
    </row>
    <row r="62" s="1" customFormat="1" ht="15" customHeight="1">
      <c r="B62" s="293"/>
      <c r="C62" s="299"/>
      <c r="D62" s="302" t="s">
        <v>518</v>
      </c>
      <c r="E62" s="302"/>
      <c r="F62" s="302"/>
      <c r="G62" s="302"/>
      <c r="H62" s="302"/>
      <c r="I62" s="302"/>
      <c r="J62" s="302"/>
      <c r="K62" s="295"/>
    </row>
    <row r="63" s="1" customFormat="1" ht="15" customHeight="1">
      <c r="B63" s="293"/>
      <c r="C63" s="299"/>
      <c r="D63" s="297" t="s">
        <v>519</v>
      </c>
      <c r="E63" s="297"/>
      <c r="F63" s="297"/>
      <c r="G63" s="297"/>
      <c r="H63" s="297"/>
      <c r="I63" s="297"/>
      <c r="J63" s="297"/>
      <c r="K63" s="295"/>
    </row>
    <row r="64" s="1" customFormat="1" ht="12.75" customHeight="1">
      <c r="B64" s="293"/>
      <c r="C64" s="299"/>
      <c r="D64" s="299"/>
      <c r="E64" s="303"/>
      <c r="F64" s="299"/>
      <c r="G64" s="299"/>
      <c r="H64" s="299"/>
      <c r="I64" s="299"/>
      <c r="J64" s="299"/>
      <c r="K64" s="295"/>
    </row>
    <row r="65" s="1" customFormat="1" ht="15" customHeight="1">
      <c r="B65" s="293"/>
      <c r="C65" s="299"/>
      <c r="D65" s="297" t="s">
        <v>520</v>
      </c>
      <c r="E65" s="297"/>
      <c r="F65" s="297"/>
      <c r="G65" s="297"/>
      <c r="H65" s="297"/>
      <c r="I65" s="297"/>
      <c r="J65" s="297"/>
      <c r="K65" s="295"/>
    </row>
    <row r="66" s="1" customFormat="1" ht="15" customHeight="1">
      <c r="B66" s="293"/>
      <c r="C66" s="299"/>
      <c r="D66" s="302" t="s">
        <v>521</v>
      </c>
      <c r="E66" s="302"/>
      <c r="F66" s="302"/>
      <c r="G66" s="302"/>
      <c r="H66" s="302"/>
      <c r="I66" s="302"/>
      <c r="J66" s="302"/>
      <c r="K66" s="295"/>
    </row>
    <row r="67" s="1" customFormat="1" ht="15" customHeight="1">
      <c r="B67" s="293"/>
      <c r="C67" s="299"/>
      <c r="D67" s="297" t="s">
        <v>522</v>
      </c>
      <c r="E67" s="297"/>
      <c r="F67" s="297"/>
      <c r="G67" s="297"/>
      <c r="H67" s="297"/>
      <c r="I67" s="297"/>
      <c r="J67" s="297"/>
      <c r="K67" s="295"/>
    </row>
    <row r="68" s="1" customFormat="1" ht="15" customHeight="1">
      <c r="B68" s="293"/>
      <c r="C68" s="299"/>
      <c r="D68" s="297" t="s">
        <v>523</v>
      </c>
      <c r="E68" s="297"/>
      <c r="F68" s="297"/>
      <c r="G68" s="297"/>
      <c r="H68" s="297"/>
      <c r="I68" s="297"/>
      <c r="J68" s="297"/>
      <c r="K68" s="295"/>
    </row>
    <row r="69" s="1" customFormat="1" ht="15" customHeight="1">
      <c r="B69" s="293"/>
      <c r="C69" s="299"/>
      <c r="D69" s="297" t="s">
        <v>524</v>
      </c>
      <c r="E69" s="297"/>
      <c r="F69" s="297"/>
      <c r="G69" s="297"/>
      <c r="H69" s="297"/>
      <c r="I69" s="297"/>
      <c r="J69" s="297"/>
      <c r="K69" s="295"/>
    </row>
    <row r="70" s="1" customFormat="1" ht="15" customHeight="1">
      <c r="B70" s="293"/>
      <c r="C70" s="299"/>
      <c r="D70" s="297" t="s">
        <v>525</v>
      </c>
      <c r="E70" s="297"/>
      <c r="F70" s="297"/>
      <c r="G70" s="297"/>
      <c r="H70" s="297"/>
      <c r="I70" s="297"/>
      <c r="J70" s="297"/>
      <c r="K70" s="295"/>
    </row>
    <row r="71" s="1" customFormat="1" ht="12.75" customHeight="1">
      <c r="B71" s="304"/>
      <c r="C71" s="305"/>
      <c r="D71" s="305"/>
      <c r="E71" s="305"/>
      <c r="F71" s="305"/>
      <c r="G71" s="305"/>
      <c r="H71" s="305"/>
      <c r="I71" s="305"/>
      <c r="J71" s="305"/>
      <c r="K71" s="306"/>
    </row>
    <row r="72" s="1" customFormat="1" ht="18.75" customHeight="1">
      <c r="B72" s="307"/>
      <c r="C72" s="307"/>
      <c r="D72" s="307"/>
      <c r="E72" s="307"/>
      <c r="F72" s="307"/>
      <c r="G72" s="307"/>
      <c r="H72" s="307"/>
      <c r="I72" s="307"/>
      <c r="J72" s="307"/>
      <c r="K72" s="308"/>
    </row>
    <row r="73" s="1" customFormat="1" ht="18.75" customHeight="1">
      <c r="B73" s="308"/>
      <c r="C73" s="308"/>
      <c r="D73" s="308"/>
      <c r="E73" s="308"/>
      <c r="F73" s="308"/>
      <c r="G73" s="308"/>
      <c r="H73" s="308"/>
      <c r="I73" s="308"/>
      <c r="J73" s="308"/>
      <c r="K73" s="308"/>
    </row>
    <row r="74" s="1" customFormat="1" ht="7.5" customHeight="1">
      <c r="B74" s="309"/>
      <c r="C74" s="310"/>
      <c r="D74" s="310"/>
      <c r="E74" s="310"/>
      <c r="F74" s="310"/>
      <c r="G74" s="310"/>
      <c r="H74" s="310"/>
      <c r="I74" s="310"/>
      <c r="J74" s="310"/>
      <c r="K74" s="311"/>
    </row>
    <row r="75" s="1" customFormat="1" ht="45" customHeight="1">
      <c r="B75" s="312"/>
      <c r="C75" s="313" t="s">
        <v>526</v>
      </c>
      <c r="D75" s="313"/>
      <c r="E75" s="313"/>
      <c r="F75" s="313"/>
      <c r="G75" s="313"/>
      <c r="H75" s="313"/>
      <c r="I75" s="313"/>
      <c r="J75" s="313"/>
      <c r="K75" s="314"/>
    </row>
    <row r="76" s="1" customFormat="1" ht="17.25" customHeight="1">
      <c r="B76" s="312"/>
      <c r="C76" s="315" t="s">
        <v>527</v>
      </c>
      <c r="D76" s="315"/>
      <c r="E76" s="315"/>
      <c r="F76" s="315" t="s">
        <v>528</v>
      </c>
      <c r="G76" s="316"/>
      <c r="H76" s="315" t="s">
        <v>55</v>
      </c>
      <c r="I76" s="315" t="s">
        <v>58</v>
      </c>
      <c r="J76" s="315" t="s">
        <v>529</v>
      </c>
      <c r="K76" s="314"/>
    </row>
    <row r="77" s="1" customFormat="1" ht="17.25" customHeight="1">
      <c r="B77" s="312"/>
      <c r="C77" s="317" t="s">
        <v>530</v>
      </c>
      <c r="D77" s="317"/>
      <c r="E77" s="317"/>
      <c r="F77" s="318" t="s">
        <v>531</v>
      </c>
      <c r="G77" s="319"/>
      <c r="H77" s="317"/>
      <c r="I77" s="317"/>
      <c r="J77" s="317" t="s">
        <v>532</v>
      </c>
      <c r="K77" s="314"/>
    </row>
    <row r="78" s="1" customFormat="1" ht="5.25" customHeight="1">
      <c r="B78" s="312"/>
      <c r="C78" s="320"/>
      <c r="D78" s="320"/>
      <c r="E78" s="320"/>
      <c r="F78" s="320"/>
      <c r="G78" s="321"/>
      <c r="H78" s="320"/>
      <c r="I78" s="320"/>
      <c r="J78" s="320"/>
      <c r="K78" s="314"/>
    </row>
    <row r="79" s="1" customFormat="1" ht="15" customHeight="1">
      <c r="B79" s="312"/>
      <c r="C79" s="300" t="s">
        <v>54</v>
      </c>
      <c r="D79" s="322"/>
      <c r="E79" s="322"/>
      <c r="F79" s="323" t="s">
        <v>533</v>
      </c>
      <c r="G79" s="324"/>
      <c r="H79" s="300" t="s">
        <v>534</v>
      </c>
      <c r="I79" s="300" t="s">
        <v>535</v>
      </c>
      <c r="J79" s="300">
        <v>20</v>
      </c>
      <c r="K79" s="314"/>
    </row>
    <row r="80" s="1" customFormat="1" ht="15" customHeight="1">
      <c r="B80" s="312"/>
      <c r="C80" s="300" t="s">
        <v>536</v>
      </c>
      <c r="D80" s="300"/>
      <c r="E80" s="300"/>
      <c r="F80" s="323" t="s">
        <v>533</v>
      </c>
      <c r="G80" s="324"/>
      <c r="H80" s="300" t="s">
        <v>537</v>
      </c>
      <c r="I80" s="300" t="s">
        <v>535</v>
      </c>
      <c r="J80" s="300">
        <v>120</v>
      </c>
      <c r="K80" s="314"/>
    </row>
    <row r="81" s="1" customFormat="1" ht="15" customHeight="1">
      <c r="B81" s="325"/>
      <c r="C81" s="300" t="s">
        <v>538</v>
      </c>
      <c r="D81" s="300"/>
      <c r="E81" s="300"/>
      <c r="F81" s="323" t="s">
        <v>539</v>
      </c>
      <c r="G81" s="324"/>
      <c r="H81" s="300" t="s">
        <v>540</v>
      </c>
      <c r="I81" s="300" t="s">
        <v>535</v>
      </c>
      <c r="J81" s="300">
        <v>50</v>
      </c>
      <c r="K81" s="314"/>
    </row>
    <row r="82" s="1" customFormat="1" ht="15" customHeight="1">
      <c r="B82" s="325"/>
      <c r="C82" s="300" t="s">
        <v>541</v>
      </c>
      <c r="D82" s="300"/>
      <c r="E82" s="300"/>
      <c r="F82" s="323" t="s">
        <v>533</v>
      </c>
      <c r="G82" s="324"/>
      <c r="H82" s="300" t="s">
        <v>542</v>
      </c>
      <c r="I82" s="300" t="s">
        <v>543</v>
      </c>
      <c r="J82" s="300"/>
      <c r="K82" s="314"/>
    </row>
    <row r="83" s="1" customFormat="1" ht="15" customHeight="1">
      <c r="B83" s="325"/>
      <c r="C83" s="326" t="s">
        <v>544</v>
      </c>
      <c r="D83" s="326"/>
      <c r="E83" s="326"/>
      <c r="F83" s="327" t="s">
        <v>539</v>
      </c>
      <c r="G83" s="326"/>
      <c r="H83" s="326" t="s">
        <v>545</v>
      </c>
      <c r="I83" s="326" t="s">
        <v>535</v>
      </c>
      <c r="J83" s="326">
        <v>15</v>
      </c>
      <c r="K83" s="314"/>
    </row>
    <row r="84" s="1" customFormat="1" ht="15" customHeight="1">
      <c r="B84" s="325"/>
      <c r="C84" s="326" t="s">
        <v>546</v>
      </c>
      <c r="D84" s="326"/>
      <c r="E84" s="326"/>
      <c r="F84" s="327" t="s">
        <v>539</v>
      </c>
      <c r="G84" s="326"/>
      <c r="H84" s="326" t="s">
        <v>547</v>
      </c>
      <c r="I84" s="326" t="s">
        <v>535</v>
      </c>
      <c r="J84" s="326">
        <v>15</v>
      </c>
      <c r="K84" s="314"/>
    </row>
    <row r="85" s="1" customFormat="1" ht="15" customHeight="1">
      <c r="B85" s="325"/>
      <c r="C85" s="326" t="s">
        <v>548</v>
      </c>
      <c r="D85" s="326"/>
      <c r="E85" s="326"/>
      <c r="F85" s="327" t="s">
        <v>539</v>
      </c>
      <c r="G85" s="326"/>
      <c r="H85" s="326" t="s">
        <v>549</v>
      </c>
      <c r="I85" s="326" t="s">
        <v>535</v>
      </c>
      <c r="J85" s="326">
        <v>20</v>
      </c>
      <c r="K85" s="314"/>
    </row>
    <row r="86" s="1" customFormat="1" ht="15" customHeight="1">
      <c r="B86" s="325"/>
      <c r="C86" s="326" t="s">
        <v>550</v>
      </c>
      <c r="D86" s="326"/>
      <c r="E86" s="326"/>
      <c r="F86" s="327" t="s">
        <v>539</v>
      </c>
      <c r="G86" s="326"/>
      <c r="H86" s="326" t="s">
        <v>551</v>
      </c>
      <c r="I86" s="326" t="s">
        <v>535</v>
      </c>
      <c r="J86" s="326">
        <v>20</v>
      </c>
      <c r="K86" s="314"/>
    </row>
    <row r="87" s="1" customFormat="1" ht="15" customHeight="1">
      <c r="B87" s="325"/>
      <c r="C87" s="300" t="s">
        <v>552</v>
      </c>
      <c r="D87" s="300"/>
      <c r="E87" s="300"/>
      <c r="F87" s="323" t="s">
        <v>539</v>
      </c>
      <c r="G87" s="324"/>
      <c r="H87" s="300" t="s">
        <v>553</v>
      </c>
      <c r="I87" s="300" t="s">
        <v>535</v>
      </c>
      <c r="J87" s="300">
        <v>50</v>
      </c>
      <c r="K87" s="314"/>
    </row>
    <row r="88" s="1" customFormat="1" ht="15" customHeight="1">
      <c r="B88" s="325"/>
      <c r="C88" s="300" t="s">
        <v>554</v>
      </c>
      <c r="D88" s="300"/>
      <c r="E88" s="300"/>
      <c r="F88" s="323" t="s">
        <v>539</v>
      </c>
      <c r="G88" s="324"/>
      <c r="H88" s="300" t="s">
        <v>555</v>
      </c>
      <c r="I88" s="300" t="s">
        <v>535</v>
      </c>
      <c r="J88" s="300">
        <v>20</v>
      </c>
      <c r="K88" s="314"/>
    </row>
    <row r="89" s="1" customFormat="1" ht="15" customHeight="1">
      <c r="B89" s="325"/>
      <c r="C89" s="300" t="s">
        <v>556</v>
      </c>
      <c r="D89" s="300"/>
      <c r="E89" s="300"/>
      <c r="F89" s="323" t="s">
        <v>539</v>
      </c>
      <c r="G89" s="324"/>
      <c r="H89" s="300" t="s">
        <v>557</v>
      </c>
      <c r="I89" s="300" t="s">
        <v>535</v>
      </c>
      <c r="J89" s="300">
        <v>20</v>
      </c>
      <c r="K89" s="314"/>
    </row>
    <row r="90" s="1" customFormat="1" ht="15" customHeight="1">
      <c r="B90" s="325"/>
      <c r="C90" s="300" t="s">
        <v>558</v>
      </c>
      <c r="D90" s="300"/>
      <c r="E90" s="300"/>
      <c r="F90" s="323" t="s">
        <v>539</v>
      </c>
      <c r="G90" s="324"/>
      <c r="H90" s="300" t="s">
        <v>559</v>
      </c>
      <c r="I90" s="300" t="s">
        <v>535</v>
      </c>
      <c r="J90" s="300">
        <v>50</v>
      </c>
      <c r="K90" s="314"/>
    </row>
    <row r="91" s="1" customFormat="1" ht="15" customHeight="1">
      <c r="B91" s="325"/>
      <c r="C91" s="300" t="s">
        <v>560</v>
      </c>
      <c r="D91" s="300"/>
      <c r="E91" s="300"/>
      <c r="F91" s="323" t="s">
        <v>539</v>
      </c>
      <c r="G91" s="324"/>
      <c r="H91" s="300" t="s">
        <v>560</v>
      </c>
      <c r="I91" s="300" t="s">
        <v>535</v>
      </c>
      <c r="J91" s="300">
        <v>50</v>
      </c>
      <c r="K91" s="314"/>
    </row>
    <row r="92" s="1" customFormat="1" ht="15" customHeight="1">
      <c r="B92" s="325"/>
      <c r="C92" s="300" t="s">
        <v>561</v>
      </c>
      <c r="D92" s="300"/>
      <c r="E92" s="300"/>
      <c r="F92" s="323" t="s">
        <v>539</v>
      </c>
      <c r="G92" s="324"/>
      <c r="H92" s="300" t="s">
        <v>562</v>
      </c>
      <c r="I92" s="300" t="s">
        <v>535</v>
      </c>
      <c r="J92" s="300">
        <v>255</v>
      </c>
      <c r="K92" s="314"/>
    </row>
    <row r="93" s="1" customFormat="1" ht="15" customHeight="1">
      <c r="B93" s="325"/>
      <c r="C93" s="300" t="s">
        <v>563</v>
      </c>
      <c r="D93" s="300"/>
      <c r="E93" s="300"/>
      <c r="F93" s="323" t="s">
        <v>533</v>
      </c>
      <c r="G93" s="324"/>
      <c r="H93" s="300" t="s">
        <v>564</v>
      </c>
      <c r="I93" s="300" t="s">
        <v>565</v>
      </c>
      <c r="J93" s="300"/>
      <c r="K93" s="314"/>
    </row>
    <row r="94" s="1" customFormat="1" ht="15" customHeight="1">
      <c r="B94" s="325"/>
      <c r="C94" s="300" t="s">
        <v>566</v>
      </c>
      <c r="D94" s="300"/>
      <c r="E94" s="300"/>
      <c r="F94" s="323" t="s">
        <v>533</v>
      </c>
      <c r="G94" s="324"/>
      <c r="H94" s="300" t="s">
        <v>567</v>
      </c>
      <c r="I94" s="300" t="s">
        <v>568</v>
      </c>
      <c r="J94" s="300"/>
      <c r="K94" s="314"/>
    </row>
    <row r="95" s="1" customFormat="1" ht="15" customHeight="1">
      <c r="B95" s="325"/>
      <c r="C95" s="300" t="s">
        <v>569</v>
      </c>
      <c r="D95" s="300"/>
      <c r="E95" s="300"/>
      <c r="F95" s="323" t="s">
        <v>533</v>
      </c>
      <c r="G95" s="324"/>
      <c r="H95" s="300" t="s">
        <v>569</v>
      </c>
      <c r="I95" s="300" t="s">
        <v>568</v>
      </c>
      <c r="J95" s="300"/>
      <c r="K95" s="314"/>
    </row>
    <row r="96" s="1" customFormat="1" ht="15" customHeight="1">
      <c r="B96" s="325"/>
      <c r="C96" s="300" t="s">
        <v>39</v>
      </c>
      <c r="D96" s="300"/>
      <c r="E96" s="300"/>
      <c r="F96" s="323" t="s">
        <v>533</v>
      </c>
      <c r="G96" s="324"/>
      <c r="H96" s="300" t="s">
        <v>570</v>
      </c>
      <c r="I96" s="300" t="s">
        <v>568</v>
      </c>
      <c r="J96" s="300"/>
      <c r="K96" s="314"/>
    </row>
    <row r="97" s="1" customFormat="1" ht="15" customHeight="1">
      <c r="B97" s="325"/>
      <c r="C97" s="300" t="s">
        <v>49</v>
      </c>
      <c r="D97" s="300"/>
      <c r="E97" s="300"/>
      <c r="F97" s="323" t="s">
        <v>533</v>
      </c>
      <c r="G97" s="324"/>
      <c r="H97" s="300" t="s">
        <v>571</v>
      </c>
      <c r="I97" s="300" t="s">
        <v>568</v>
      </c>
      <c r="J97" s="300"/>
      <c r="K97" s="314"/>
    </row>
    <row r="98" s="1" customFormat="1" ht="15" customHeight="1">
      <c r="B98" s="328"/>
      <c r="C98" s="329"/>
      <c r="D98" s="329"/>
      <c r="E98" s="329"/>
      <c r="F98" s="329"/>
      <c r="G98" s="329"/>
      <c r="H98" s="329"/>
      <c r="I98" s="329"/>
      <c r="J98" s="329"/>
      <c r="K98" s="330"/>
    </row>
    <row r="99" s="1" customFormat="1" ht="18.75" customHeight="1">
      <c r="B99" s="331"/>
      <c r="C99" s="332"/>
      <c r="D99" s="332"/>
      <c r="E99" s="332"/>
      <c r="F99" s="332"/>
      <c r="G99" s="332"/>
      <c r="H99" s="332"/>
      <c r="I99" s="332"/>
      <c r="J99" s="332"/>
      <c r="K99" s="331"/>
    </row>
    <row r="100" s="1" customFormat="1" ht="18.75" customHeight="1"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</row>
    <row r="101" s="1" customFormat="1" ht="7.5" customHeight="1">
      <c r="B101" s="309"/>
      <c r="C101" s="310"/>
      <c r="D101" s="310"/>
      <c r="E101" s="310"/>
      <c r="F101" s="310"/>
      <c r="G101" s="310"/>
      <c r="H101" s="310"/>
      <c r="I101" s="310"/>
      <c r="J101" s="310"/>
      <c r="K101" s="311"/>
    </row>
    <row r="102" s="1" customFormat="1" ht="45" customHeight="1">
      <c r="B102" s="312"/>
      <c r="C102" s="313" t="s">
        <v>572</v>
      </c>
      <c r="D102" s="313"/>
      <c r="E102" s="313"/>
      <c r="F102" s="313"/>
      <c r="G102" s="313"/>
      <c r="H102" s="313"/>
      <c r="I102" s="313"/>
      <c r="J102" s="313"/>
      <c r="K102" s="314"/>
    </row>
    <row r="103" s="1" customFormat="1" ht="17.25" customHeight="1">
      <c r="B103" s="312"/>
      <c r="C103" s="315" t="s">
        <v>527</v>
      </c>
      <c r="D103" s="315"/>
      <c r="E103" s="315"/>
      <c r="F103" s="315" t="s">
        <v>528</v>
      </c>
      <c r="G103" s="316"/>
      <c r="H103" s="315" t="s">
        <v>55</v>
      </c>
      <c r="I103" s="315" t="s">
        <v>58</v>
      </c>
      <c r="J103" s="315" t="s">
        <v>529</v>
      </c>
      <c r="K103" s="314"/>
    </row>
    <row r="104" s="1" customFormat="1" ht="17.25" customHeight="1">
      <c r="B104" s="312"/>
      <c r="C104" s="317" t="s">
        <v>530</v>
      </c>
      <c r="D104" s="317"/>
      <c r="E104" s="317"/>
      <c r="F104" s="318" t="s">
        <v>531</v>
      </c>
      <c r="G104" s="319"/>
      <c r="H104" s="317"/>
      <c r="I104" s="317"/>
      <c r="J104" s="317" t="s">
        <v>532</v>
      </c>
      <c r="K104" s="314"/>
    </row>
    <row r="105" s="1" customFormat="1" ht="5.25" customHeight="1">
      <c r="B105" s="312"/>
      <c r="C105" s="315"/>
      <c r="D105" s="315"/>
      <c r="E105" s="315"/>
      <c r="F105" s="315"/>
      <c r="G105" s="333"/>
      <c r="H105" s="315"/>
      <c r="I105" s="315"/>
      <c r="J105" s="315"/>
      <c r="K105" s="314"/>
    </row>
    <row r="106" s="1" customFormat="1" ht="15" customHeight="1">
      <c r="B106" s="312"/>
      <c r="C106" s="300" t="s">
        <v>54</v>
      </c>
      <c r="D106" s="322"/>
      <c r="E106" s="322"/>
      <c r="F106" s="323" t="s">
        <v>533</v>
      </c>
      <c r="G106" s="300"/>
      <c r="H106" s="300" t="s">
        <v>573</v>
      </c>
      <c r="I106" s="300" t="s">
        <v>535</v>
      </c>
      <c r="J106" s="300">
        <v>20</v>
      </c>
      <c r="K106" s="314"/>
    </row>
    <row r="107" s="1" customFormat="1" ht="15" customHeight="1">
      <c r="B107" s="312"/>
      <c r="C107" s="300" t="s">
        <v>536</v>
      </c>
      <c r="D107" s="300"/>
      <c r="E107" s="300"/>
      <c r="F107" s="323" t="s">
        <v>533</v>
      </c>
      <c r="G107" s="300"/>
      <c r="H107" s="300" t="s">
        <v>573</v>
      </c>
      <c r="I107" s="300" t="s">
        <v>535</v>
      </c>
      <c r="J107" s="300">
        <v>120</v>
      </c>
      <c r="K107" s="314"/>
    </row>
    <row r="108" s="1" customFormat="1" ht="15" customHeight="1">
      <c r="B108" s="325"/>
      <c r="C108" s="300" t="s">
        <v>538</v>
      </c>
      <c r="D108" s="300"/>
      <c r="E108" s="300"/>
      <c r="F108" s="323" t="s">
        <v>539</v>
      </c>
      <c r="G108" s="300"/>
      <c r="H108" s="300" t="s">
        <v>573</v>
      </c>
      <c r="I108" s="300" t="s">
        <v>535</v>
      </c>
      <c r="J108" s="300">
        <v>50</v>
      </c>
      <c r="K108" s="314"/>
    </row>
    <row r="109" s="1" customFormat="1" ht="15" customHeight="1">
      <c r="B109" s="325"/>
      <c r="C109" s="300" t="s">
        <v>541</v>
      </c>
      <c r="D109" s="300"/>
      <c r="E109" s="300"/>
      <c r="F109" s="323" t="s">
        <v>533</v>
      </c>
      <c r="G109" s="300"/>
      <c r="H109" s="300" t="s">
        <v>573</v>
      </c>
      <c r="I109" s="300" t="s">
        <v>543</v>
      </c>
      <c r="J109" s="300"/>
      <c r="K109" s="314"/>
    </row>
    <row r="110" s="1" customFormat="1" ht="15" customHeight="1">
      <c r="B110" s="325"/>
      <c r="C110" s="300" t="s">
        <v>552</v>
      </c>
      <c r="D110" s="300"/>
      <c r="E110" s="300"/>
      <c r="F110" s="323" t="s">
        <v>539</v>
      </c>
      <c r="G110" s="300"/>
      <c r="H110" s="300" t="s">
        <v>573</v>
      </c>
      <c r="I110" s="300" t="s">
        <v>535</v>
      </c>
      <c r="J110" s="300">
        <v>50</v>
      </c>
      <c r="K110" s="314"/>
    </row>
    <row r="111" s="1" customFormat="1" ht="15" customHeight="1">
      <c r="B111" s="325"/>
      <c r="C111" s="300" t="s">
        <v>560</v>
      </c>
      <c r="D111" s="300"/>
      <c r="E111" s="300"/>
      <c r="F111" s="323" t="s">
        <v>539</v>
      </c>
      <c r="G111" s="300"/>
      <c r="H111" s="300" t="s">
        <v>573</v>
      </c>
      <c r="I111" s="300" t="s">
        <v>535</v>
      </c>
      <c r="J111" s="300">
        <v>50</v>
      </c>
      <c r="K111" s="314"/>
    </row>
    <row r="112" s="1" customFormat="1" ht="15" customHeight="1">
      <c r="B112" s="325"/>
      <c r="C112" s="300" t="s">
        <v>558</v>
      </c>
      <c r="D112" s="300"/>
      <c r="E112" s="300"/>
      <c r="F112" s="323" t="s">
        <v>539</v>
      </c>
      <c r="G112" s="300"/>
      <c r="H112" s="300" t="s">
        <v>573</v>
      </c>
      <c r="I112" s="300" t="s">
        <v>535</v>
      </c>
      <c r="J112" s="300">
        <v>50</v>
      </c>
      <c r="K112" s="314"/>
    </row>
    <row r="113" s="1" customFormat="1" ht="15" customHeight="1">
      <c r="B113" s="325"/>
      <c r="C113" s="300" t="s">
        <v>54</v>
      </c>
      <c r="D113" s="300"/>
      <c r="E113" s="300"/>
      <c r="F113" s="323" t="s">
        <v>533</v>
      </c>
      <c r="G113" s="300"/>
      <c r="H113" s="300" t="s">
        <v>574</v>
      </c>
      <c r="I113" s="300" t="s">
        <v>535</v>
      </c>
      <c r="J113" s="300">
        <v>20</v>
      </c>
      <c r="K113" s="314"/>
    </row>
    <row r="114" s="1" customFormat="1" ht="15" customHeight="1">
      <c r="B114" s="325"/>
      <c r="C114" s="300" t="s">
        <v>575</v>
      </c>
      <c r="D114" s="300"/>
      <c r="E114" s="300"/>
      <c r="F114" s="323" t="s">
        <v>533</v>
      </c>
      <c r="G114" s="300"/>
      <c r="H114" s="300" t="s">
        <v>576</v>
      </c>
      <c r="I114" s="300" t="s">
        <v>535</v>
      </c>
      <c r="J114" s="300">
        <v>120</v>
      </c>
      <c r="K114" s="314"/>
    </row>
    <row r="115" s="1" customFormat="1" ht="15" customHeight="1">
      <c r="B115" s="325"/>
      <c r="C115" s="300" t="s">
        <v>39</v>
      </c>
      <c r="D115" s="300"/>
      <c r="E115" s="300"/>
      <c r="F115" s="323" t="s">
        <v>533</v>
      </c>
      <c r="G115" s="300"/>
      <c r="H115" s="300" t="s">
        <v>577</v>
      </c>
      <c r="I115" s="300" t="s">
        <v>568</v>
      </c>
      <c r="J115" s="300"/>
      <c r="K115" s="314"/>
    </row>
    <row r="116" s="1" customFormat="1" ht="15" customHeight="1">
      <c r="B116" s="325"/>
      <c r="C116" s="300" t="s">
        <v>49</v>
      </c>
      <c r="D116" s="300"/>
      <c r="E116" s="300"/>
      <c r="F116" s="323" t="s">
        <v>533</v>
      </c>
      <c r="G116" s="300"/>
      <c r="H116" s="300" t="s">
        <v>578</v>
      </c>
      <c r="I116" s="300" t="s">
        <v>568</v>
      </c>
      <c r="J116" s="300"/>
      <c r="K116" s="314"/>
    </row>
    <row r="117" s="1" customFormat="1" ht="15" customHeight="1">
      <c r="B117" s="325"/>
      <c r="C117" s="300" t="s">
        <v>58</v>
      </c>
      <c r="D117" s="300"/>
      <c r="E117" s="300"/>
      <c r="F117" s="323" t="s">
        <v>533</v>
      </c>
      <c r="G117" s="300"/>
      <c r="H117" s="300" t="s">
        <v>579</v>
      </c>
      <c r="I117" s="300" t="s">
        <v>580</v>
      </c>
      <c r="J117" s="300"/>
      <c r="K117" s="314"/>
    </row>
    <row r="118" s="1" customFormat="1" ht="15" customHeight="1">
      <c r="B118" s="328"/>
      <c r="C118" s="334"/>
      <c r="D118" s="334"/>
      <c r="E118" s="334"/>
      <c r="F118" s="334"/>
      <c r="G118" s="334"/>
      <c r="H118" s="334"/>
      <c r="I118" s="334"/>
      <c r="J118" s="334"/>
      <c r="K118" s="330"/>
    </row>
    <row r="119" s="1" customFormat="1" ht="18.75" customHeight="1">
      <c r="B119" s="335"/>
      <c r="C119" s="336"/>
      <c r="D119" s="336"/>
      <c r="E119" s="336"/>
      <c r="F119" s="337"/>
      <c r="G119" s="336"/>
      <c r="H119" s="336"/>
      <c r="I119" s="336"/>
      <c r="J119" s="336"/>
      <c r="K119" s="335"/>
    </row>
    <row r="120" s="1" customFormat="1" ht="18.75" customHeight="1">
      <c r="B120" s="308"/>
      <c r="C120" s="308"/>
      <c r="D120" s="308"/>
      <c r="E120" s="308"/>
      <c r="F120" s="308"/>
      <c r="G120" s="308"/>
      <c r="H120" s="308"/>
      <c r="I120" s="308"/>
      <c r="J120" s="308"/>
      <c r="K120" s="308"/>
    </row>
    <row r="121" s="1" customFormat="1" ht="7.5" customHeight="1">
      <c r="B121" s="338"/>
      <c r="C121" s="339"/>
      <c r="D121" s="339"/>
      <c r="E121" s="339"/>
      <c r="F121" s="339"/>
      <c r="G121" s="339"/>
      <c r="H121" s="339"/>
      <c r="I121" s="339"/>
      <c r="J121" s="339"/>
      <c r="K121" s="340"/>
    </row>
    <row r="122" s="1" customFormat="1" ht="45" customHeight="1">
      <c r="B122" s="341"/>
      <c r="C122" s="291" t="s">
        <v>581</v>
      </c>
      <c r="D122" s="291"/>
      <c r="E122" s="291"/>
      <c r="F122" s="291"/>
      <c r="G122" s="291"/>
      <c r="H122" s="291"/>
      <c r="I122" s="291"/>
      <c r="J122" s="291"/>
      <c r="K122" s="342"/>
    </row>
    <row r="123" s="1" customFormat="1" ht="17.25" customHeight="1">
      <c r="B123" s="343"/>
      <c r="C123" s="315" t="s">
        <v>527</v>
      </c>
      <c r="D123" s="315"/>
      <c r="E123" s="315"/>
      <c r="F123" s="315" t="s">
        <v>528</v>
      </c>
      <c r="G123" s="316"/>
      <c r="H123" s="315" t="s">
        <v>55</v>
      </c>
      <c r="I123" s="315" t="s">
        <v>58</v>
      </c>
      <c r="J123" s="315" t="s">
        <v>529</v>
      </c>
      <c r="K123" s="344"/>
    </row>
    <row r="124" s="1" customFormat="1" ht="17.25" customHeight="1">
      <c r="B124" s="343"/>
      <c r="C124" s="317" t="s">
        <v>530</v>
      </c>
      <c r="D124" s="317"/>
      <c r="E124" s="317"/>
      <c r="F124" s="318" t="s">
        <v>531</v>
      </c>
      <c r="G124" s="319"/>
      <c r="H124" s="317"/>
      <c r="I124" s="317"/>
      <c r="J124" s="317" t="s">
        <v>532</v>
      </c>
      <c r="K124" s="344"/>
    </row>
    <row r="125" s="1" customFormat="1" ht="5.25" customHeight="1">
      <c r="B125" s="345"/>
      <c r="C125" s="320"/>
      <c r="D125" s="320"/>
      <c r="E125" s="320"/>
      <c r="F125" s="320"/>
      <c r="G125" s="346"/>
      <c r="H125" s="320"/>
      <c r="I125" s="320"/>
      <c r="J125" s="320"/>
      <c r="K125" s="347"/>
    </row>
    <row r="126" s="1" customFormat="1" ht="15" customHeight="1">
      <c r="B126" s="345"/>
      <c r="C126" s="300" t="s">
        <v>536</v>
      </c>
      <c r="D126" s="322"/>
      <c r="E126" s="322"/>
      <c r="F126" s="323" t="s">
        <v>533</v>
      </c>
      <c r="G126" s="300"/>
      <c r="H126" s="300" t="s">
        <v>573</v>
      </c>
      <c r="I126" s="300" t="s">
        <v>535</v>
      </c>
      <c r="J126" s="300">
        <v>120</v>
      </c>
      <c r="K126" s="348"/>
    </row>
    <row r="127" s="1" customFormat="1" ht="15" customHeight="1">
      <c r="B127" s="345"/>
      <c r="C127" s="300" t="s">
        <v>582</v>
      </c>
      <c r="D127" s="300"/>
      <c r="E127" s="300"/>
      <c r="F127" s="323" t="s">
        <v>533</v>
      </c>
      <c r="G127" s="300"/>
      <c r="H127" s="300" t="s">
        <v>583</v>
      </c>
      <c r="I127" s="300" t="s">
        <v>535</v>
      </c>
      <c r="J127" s="300" t="s">
        <v>584</v>
      </c>
      <c r="K127" s="348"/>
    </row>
    <row r="128" s="1" customFormat="1" ht="15" customHeight="1">
      <c r="B128" s="345"/>
      <c r="C128" s="300" t="s">
        <v>481</v>
      </c>
      <c r="D128" s="300"/>
      <c r="E128" s="300"/>
      <c r="F128" s="323" t="s">
        <v>533</v>
      </c>
      <c r="G128" s="300"/>
      <c r="H128" s="300" t="s">
        <v>585</v>
      </c>
      <c r="I128" s="300" t="s">
        <v>535</v>
      </c>
      <c r="J128" s="300" t="s">
        <v>584</v>
      </c>
      <c r="K128" s="348"/>
    </row>
    <row r="129" s="1" customFormat="1" ht="15" customHeight="1">
      <c r="B129" s="345"/>
      <c r="C129" s="300" t="s">
        <v>544</v>
      </c>
      <c r="D129" s="300"/>
      <c r="E129" s="300"/>
      <c r="F129" s="323" t="s">
        <v>539</v>
      </c>
      <c r="G129" s="300"/>
      <c r="H129" s="300" t="s">
        <v>545</v>
      </c>
      <c r="I129" s="300" t="s">
        <v>535</v>
      </c>
      <c r="J129" s="300">
        <v>15</v>
      </c>
      <c r="K129" s="348"/>
    </row>
    <row r="130" s="1" customFormat="1" ht="15" customHeight="1">
      <c r="B130" s="345"/>
      <c r="C130" s="326" t="s">
        <v>546</v>
      </c>
      <c r="D130" s="326"/>
      <c r="E130" s="326"/>
      <c r="F130" s="327" t="s">
        <v>539</v>
      </c>
      <c r="G130" s="326"/>
      <c r="H130" s="326" t="s">
        <v>547</v>
      </c>
      <c r="I130" s="326" t="s">
        <v>535</v>
      </c>
      <c r="J130" s="326">
        <v>15</v>
      </c>
      <c r="K130" s="348"/>
    </row>
    <row r="131" s="1" customFormat="1" ht="15" customHeight="1">
      <c r="B131" s="345"/>
      <c r="C131" s="326" t="s">
        <v>548</v>
      </c>
      <c r="D131" s="326"/>
      <c r="E131" s="326"/>
      <c r="F131" s="327" t="s">
        <v>539</v>
      </c>
      <c r="G131" s="326"/>
      <c r="H131" s="326" t="s">
        <v>549</v>
      </c>
      <c r="I131" s="326" t="s">
        <v>535</v>
      </c>
      <c r="J131" s="326">
        <v>20</v>
      </c>
      <c r="K131" s="348"/>
    </row>
    <row r="132" s="1" customFormat="1" ht="15" customHeight="1">
      <c r="B132" s="345"/>
      <c r="C132" s="326" t="s">
        <v>550</v>
      </c>
      <c r="D132" s="326"/>
      <c r="E132" s="326"/>
      <c r="F132" s="327" t="s">
        <v>539</v>
      </c>
      <c r="G132" s="326"/>
      <c r="H132" s="326" t="s">
        <v>551</v>
      </c>
      <c r="I132" s="326" t="s">
        <v>535</v>
      </c>
      <c r="J132" s="326">
        <v>20</v>
      </c>
      <c r="K132" s="348"/>
    </row>
    <row r="133" s="1" customFormat="1" ht="15" customHeight="1">
      <c r="B133" s="345"/>
      <c r="C133" s="300" t="s">
        <v>538</v>
      </c>
      <c r="D133" s="300"/>
      <c r="E133" s="300"/>
      <c r="F133" s="323" t="s">
        <v>539</v>
      </c>
      <c r="G133" s="300"/>
      <c r="H133" s="300" t="s">
        <v>573</v>
      </c>
      <c r="I133" s="300" t="s">
        <v>535</v>
      </c>
      <c r="J133" s="300">
        <v>50</v>
      </c>
      <c r="K133" s="348"/>
    </row>
    <row r="134" s="1" customFormat="1" ht="15" customHeight="1">
      <c r="B134" s="345"/>
      <c r="C134" s="300" t="s">
        <v>552</v>
      </c>
      <c r="D134" s="300"/>
      <c r="E134" s="300"/>
      <c r="F134" s="323" t="s">
        <v>539</v>
      </c>
      <c r="G134" s="300"/>
      <c r="H134" s="300" t="s">
        <v>573</v>
      </c>
      <c r="I134" s="300" t="s">
        <v>535</v>
      </c>
      <c r="J134" s="300">
        <v>50</v>
      </c>
      <c r="K134" s="348"/>
    </row>
    <row r="135" s="1" customFormat="1" ht="15" customHeight="1">
      <c r="B135" s="345"/>
      <c r="C135" s="300" t="s">
        <v>558</v>
      </c>
      <c r="D135" s="300"/>
      <c r="E135" s="300"/>
      <c r="F135" s="323" t="s">
        <v>539</v>
      </c>
      <c r="G135" s="300"/>
      <c r="H135" s="300" t="s">
        <v>573</v>
      </c>
      <c r="I135" s="300" t="s">
        <v>535</v>
      </c>
      <c r="J135" s="300">
        <v>50</v>
      </c>
      <c r="K135" s="348"/>
    </row>
    <row r="136" s="1" customFormat="1" ht="15" customHeight="1">
      <c r="B136" s="345"/>
      <c r="C136" s="300" t="s">
        <v>560</v>
      </c>
      <c r="D136" s="300"/>
      <c r="E136" s="300"/>
      <c r="F136" s="323" t="s">
        <v>539</v>
      </c>
      <c r="G136" s="300"/>
      <c r="H136" s="300" t="s">
        <v>573</v>
      </c>
      <c r="I136" s="300" t="s">
        <v>535</v>
      </c>
      <c r="J136" s="300">
        <v>50</v>
      </c>
      <c r="K136" s="348"/>
    </row>
    <row r="137" s="1" customFormat="1" ht="15" customHeight="1">
      <c r="B137" s="345"/>
      <c r="C137" s="300" t="s">
        <v>561</v>
      </c>
      <c r="D137" s="300"/>
      <c r="E137" s="300"/>
      <c r="F137" s="323" t="s">
        <v>539</v>
      </c>
      <c r="G137" s="300"/>
      <c r="H137" s="300" t="s">
        <v>586</v>
      </c>
      <c r="I137" s="300" t="s">
        <v>535</v>
      </c>
      <c r="J137" s="300">
        <v>255</v>
      </c>
      <c r="K137" s="348"/>
    </row>
    <row r="138" s="1" customFormat="1" ht="15" customHeight="1">
      <c r="B138" s="345"/>
      <c r="C138" s="300" t="s">
        <v>563</v>
      </c>
      <c r="D138" s="300"/>
      <c r="E138" s="300"/>
      <c r="F138" s="323" t="s">
        <v>533</v>
      </c>
      <c r="G138" s="300"/>
      <c r="H138" s="300" t="s">
        <v>587</v>
      </c>
      <c r="I138" s="300" t="s">
        <v>565</v>
      </c>
      <c r="J138" s="300"/>
      <c r="K138" s="348"/>
    </row>
    <row r="139" s="1" customFormat="1" ht="15" customHeight="1">
      <c r="B139" s="345"/>
      <c r="C139" s="300" t="s">
        <v>566</v>
      </c>
      <c r="D139" s="300"/>
      <c r="E139" s="300"/>
      <c r="F139" s="323" t="s">
        <v>533</v>
      </c>
      <c r="G139" s="300"/>
      <c r="H139" s="300" t="s">
        <v>588</v>
      </c>
      <c r="I139" s="300" t="s">
        <v>568</v>
      </c>
      <c r="J139" s="300"/>
      <c r="K139" s="348"/>
    </row>
    <row r="140" s="1" customFormat="1" ht="15" customHeight="1">
      <c r="B140" s="345"/>
      <c r="C140" s="300" t="s">
        <v>569</v>
      </c>
      <c r="D140" s="300"/>
      <c r="E140" s="300"/>
      <c r="F140" s="323" t="s">
        <v>533</v>
      </c>
      <c r="G140" s="300"/>
      <c r="H140" s="300" t="s">
        <v>569</v>
      </c>
      <c r="I140" s="300" t="s">
        <v>568</v>
      </c>
      <c r="J140" s="300"/>
      <c r="K140" s="348"/>
    </row>
    <row r="141" s="1" customFormat="1" ht="15" customHeight="1">
      <c r="B141" s="345"/>
      <c r="C141" s="300" t="s">
        <v>39</v>
      </c>
      <c r="D141" s="300"/>
      <c r="E141" s="300"/>
      <c r="F141" s="323" t="s">
        <v>533</v>
      </c>
      <c r="G141" s="300"/>
      <c r="H141" s="300" t="s">
        <v>589</v>
      </c>
      <c r="I141" s="300" t="s">
        <v>568</v>
      </c>
      <c r="J141" s="300"/>
      <c r="K141" s="348"/>
    </row>
    <row r="142" s="1" customFormat="1" ht="15" customHeight="1">
      <c r="B142" s="345"/>
      <c r="C142" s="300" t="s">
        <v>590</v>
      </c>
      <c r="D142" s="300"/>
      <c r="E142" s="300"/>
      <c r="F142" s="323" t="s">
        <v>533</v>
      </c>
      <c r="G142" s="300"/>
      <c r="H142" s="300" t="s">
        <v>591</v>
      </c>
      <c r="I142" s="300" t="s">
        <v>568</v>
      </c>
      <c r="J142" s="300"/>
      <c r="K142" s="348"/>
    </row>
    <row r="143" s="1" customFormat="1" ht="15" customHeight="1">
      <c r="B143" s="349"/>
      <c r="C143" s="350"/>
      <c r="D143" s="350"/>
      <c r="E143" s="350"/>
      <c r="F143" s="350"/>
      <c r="G143" s="350"/>
      <c r="H143" s="350"/>
      <c r="I143" s="350"/>
      <c r="J143" s="350"/>
      <c r="K143" s="351"/>
    </row>
    <row r="144" s="1" customFormat="1" ht="18.75" customHeight="1">
      <c r="B144" s="336"/>
      <c r="C144" s="336"/>
      <c r="D144" s="336"/>
      <c r="E144" s="336"/>
      <c r="F144" s="337"/>
      <c r="G144" s="336"/>
      <c r="H144" s="336"/>
      <c r="I144" s="336"/>
      <c r="J144" s="336"/>
      <c r="K144" s="336"/>
    </row>
    <row r="145" s="1" customFormat="1" ht="18.75" customHeight="1">
      <c r="B145" s="308"/>
      <c r="C145" s="308"/>
      <c r="D145" s="308"/>
      <c r="E145" s="308"/>
      <c r="F145" s="308"/>
      <c r="G145" s="308"/>
      <c r="H145" s="308"/>
      <c r="I145" s="308"/>
      <c r="J145" s="308"/>
      <c r="K145" s="308"/>
    </row>
    <row r="146" s="1" customFormat="1" ht="7.5" customHeight="1">
      <c r="B146" s="309"/>
      <c r="C146" s="310"/>
      <c r="D146" s="310"/>
      <c r="E146" s="310"/>
      <c r="F146" s="310"/>
      <c r="G146" s="310"/>
      <c r="H146" s="310"/>
      <c r="I146" s="310"/>
      <c r="J146" s="310"/>
      <c r="K146" s="311"/>
    </row>
    <row r="147" s="1" customFormat="1" ht="45" customHeight="1">
      <c r="B147" s="312"/>
      <c r="C147" s="313" t="s">
        <v>592</v>
      </c>
      <c r="D147" s="313"/>
      <c r="E147" s="313"/>
      <c r="F147" s="313"/>
      <c r="G147" s="313"/>
      <c r="H147" s="313"/>
      <c r="I147" s="313"/>
      <c r="J147" s="313"/>
      <c r="K147" s="314"/>
    </row>
    <row r="148" s="1" customFormat="1" ht="17.25" customHeight="1">
      <c r="B148" s="312"/>
      <c r="C148" s="315" t="s">
        <v>527</v>
      </c>
      <c r="D148" s="315"/>
      <c r="E148" s="315"/>
      <c r="F148" s="315" t="s">
        <v>528</v>
      </c>
      <c r="G148" s="316"/>
      <c r="H148" s="315" t="s">
        <v>55</v>
      </c>
      <c r="I148" s="315" t="s">
        <v>58</v>
      </c>
      <c r="J148" s="315" t="s">
        <v>529</v>
      </c>
      <c r="K148" s="314"/>
    </row>
    <row r="149" s="1" customFormat="1" ht="17.25" customHeight="1">
      <c r="B149" s="312"/>
      <c r="C149" s="317" t="s">
        <v>530</v>
      </c>
      <c r="D149" s="317"/>
      <c r="E149" s="317"/>
      <c r="F149" s="318" t="s">
        <v>531</v>
      </c>
      <c r="G149" s="319"/>
      <c r="H149" s="317"/>
      <c r="I149" s="317"/>
      <c r="J149" s="317" t="s">
        <v>532</v>
      </c>
      <c r="K149" s="314"/>
    </row>
    <row r="150" s="1" customFormat="1" ht="5.25" customHeight="1">
      <c r="B150" s="325"/>
      <c r="C150" s="320"/>
      <c r="D150" s="320"/>
      <c r="E150" s="320"/>
      <c r="F150" s="320"/>
      <c r="G150" s="321"/>
      <c r="H150" s="320"/>
      <c r="I150" s="320"/>
      <c r="J150" s="320"/>
      <c r="K150" s="348"/>
    </row>
    <row r="151" s="1" customFormat="1" ht="15" customHeight="1">
      <c r="B151" s="325"/>
      <c r="C151" s="352" t="s">
        <v>536</v>
      </c>
      <c r="D151" s="300"/>
      <c r="E151" s="300"/>
      <c r="F151" s="353" t="s">
        <v>533</v>
      </c>
      <c r="G151" s="300"/>
      <c r="H151" s="352" t="s">
        <v>573</v>
      </c>
      <c r="I151" s="352" t="s">
        <v>535</v>
      </c>
      <c r="J151" s="352">
        <v>120</v>
      </c>
      <c r="K151" s="348"/>
    </row>
    <row r="152" s="1" customFormat="1" ht="15" customHeight="1">
      <c r="B152" s="325"/>
      <c r="C152" s="352" t="s">
        <v>582</v>
      </c>
      <c r="D152" s="300"/>
      <c r="E152" s="300"/>
      <c r="F152" s="353" t="s">
        <v>533</v>
      </c>
      <c r="G152" s="300"/>
      <c r="H152" s="352" t="s">
        <v>593</v>
      </c>
      <c r="I152" s="352" t="s">
        <v>535</v>
      </c>
      <c r="J152" s="352" t="s">
        <v>584</v>
      </c>
      <c r="K152" s="348"/>
    </row>
    <row r="153" s="1" customFormat="1" ht="15" customHeight="1">
      <c r="B153" s="325"/>
      <c r="C153" s="352" t="s">
        <v>481</v>
      </c>
      <c r="D153" s="300"/>
      <c r="E153" s="300"/>
      <c r="F153" s="353" t="s">
        <v>533</v>
      </c>
      <c r="G153" s="300"/>
      <c r="H153" s="352" t="s">
        <v>594</v>
      </c>
      <c r="I153" s="352" t="s">
        <v>535</v>
      </c>
      <c r="J153" s="352" t="s">
        <v>584</v>
      </c>
      <c r="K153" s="348"/>
    </row>
    <row r="154" s="1" customFormat="1" ht="15" customHeight="1">
      <c r="B154" s="325"/>
      <c r="C154" s="352" t="s">
        <v>538</v>
      </c>
      <c r="D154" s="300"/>
      <c r="E154" s="300"/>
      <c r="F154" s="353" t="s">
        <v>539</v>
      </c>
      <c r="G154" s="300"/>
      <c r="H154" s="352" t="s">
        <v>573</v>
      </c>
      <c r="I154" s="352" t="s">
        <v>535</v>
      </c>
      <c r="J154" s="352">
        <v>50</v>
      </c>
      <c r="K154" s="348"/>
    </row>
    <row r="155" s="1" customFormat="1" ht="15" customHeight="1">
      <c r="B155" s="325"/>
      <c r="C155" s="352" t="s">
        <v>541</v>
      </c>
      <c r="D155" s="300"/>
      <c r="E155" s="300"/>
      <c r="F155" s="353" t="s">
        <v>533</v>
      </c>
      <c r="G155" s="300"/>
      <c r="H155" s="352" t="s">
        <v>573</v>
      </c>
      <c r="I155" s="352" t="s">
        <v>543</v>
      </c>
      <c r="J155" s="352"/>
      <c r="K155" s="348"/>
    </row>
    <row r="156" s="1" customFormat="1" ht="15" customHeight="1">
      <c r="B156" s="325"/>
      <c r="C156" s="352" t="s">
        <v>552</v>
      </c>
      <c r="D156" s="300"/>
      <c r="E156" s="300"/>
      <c r="F156" s="353" t="s">
        <v>539</v>
      </c>
      <c r="G156" s="300"/>
      <c r="H156" s="352" t="s">
        <v>573</v>
      </c>
      <c r="I156" s="352" t="s">
        <v>535</v>
      </c>
      <c r="J156" s="352">
        <v>50</v>
      </c>
      <c r="K156" s="348"/>
    </row>
    <row r="157" s="1" customFormat="1" ht="15" customHeight="1">
      <c r="B157" s="325"/>
      <c r="C157" s="352" t="s">
        <v>560</v>
      </c>
      <c r="D157" s="300"/>
      <c r="E157" s="300"/>
      <c r="F157" s="353" t="s">
        <v>539</v>
      </c>
      <c r="G157" s="300"/>
      <c r="H157" s="352" t="s">
        <v>573</v>
      </c>
      <c r="I157" s="352" t="s">
        <v>535</v>
      </c>
      <c r="J157" s="352">
        <v>50</v>
      </c>
      <c r="K157" s="348"/>
    </row>
    <row r="158" s="1" customFormat="1" ht="15" customHeight="1">
      <c r="B158" s="325"/>
      <c r="C158" s="352" t="s">
        <v>558</v>
      </c>
      <c r="D158" s="300"/>
      <c r="E158" s="300"/>
      <c r="F158" s="353" t="s">
        <v>539</v>
      </c>
      <c r="G158" s="300"/>
      <c r="H158" s="352" t="s">
        <v>573</v>
      </c>
      <c r="I158" s="352" t="s">
        <v>535</v>
      </c>
      <c r="J158" s="352">
        <v>50</v>
      </c>
      <c r="K158" s="348"/>
    </row>
    <row r="159" s="1" customFormat="1" ht="15" customHeight="1">
      <c r="B159" s="325"/>
      <c r="C159" s="352" t="s">
        <v>93</v>
      </c>
      <c r="D159" s="300"/>
      <c r="E159" s="300"/>
      <c r="F159" s="353" t="s">
        <v>533</v>
      </c>
      <c r="G159" s="300"/>
      <c r="H159" s="352" t="s">
        <v>595</v>
      </c>
      <c r="I159" s="352" t="s">
        <v>535</v>
      </c>
      <c r="J159" s="352" t="s">
        <v>596</v>
      </c>
      <c r="K159" s="348"/>
    </row>
    <row r="160" s="1" customFormat="1" ht="15" customHeight="1">
      <c r="B160" s="325"/>
      <c r="C160" s="352" t="s">
        <v>597</v>
      </c>
      <c r="D160" s="300"/>
      <c r="E160" s="300"/>
      <c r="F160" s="353" t="s">
        <v>533</v>
      </c>
      <c r="G160" s="300"/>
      <c r="H160" s="352" t="s">
        <v>598</v>
      </c>
      <c r="I160" s="352" t="s">
        <v>568</v>
      </c>
      <c r="J160" s="352"/>
      <c r="K160" s="348"/>
    </row>
    <row r="161" s="1" customFormat="1" ht="15" customHeight="1">
      <c r="B161" s="354"/>
      <c r="C161" s="334"/>
      <c r="D161" s="334"/>
      <c r="E161" s="334"/>
      <c r="F161" s="334"/>
      <c r="G161" s="334"/>
      <c r="H161" s="334"/>
      <c r="I161" s="334"/>
      <c r="J161" s="334"/>
      <c r="K161" s="355"/>
    </row>
    <row r="162" s="1" customFormat="1" ht="18.75" customHeight="1">
      <c r="B162" s="336"/>
      <c r="C162" s="346"/>
      <c r="D162" s="346"/>
      <c r="E162" s="346"/>
      <c r="F162" s="356"/>
      <c r="G162" s="346"/>
      <c r="H162" s="346"/>
      <c r="I162" s="346"/>
      <c r="J162" s="346"/>
      <c r="K162" s="336"/>
    </row>
    <row r="163" s="1" customFormat="1" ht="18.75" customHeight="1">
      <c r="B163" s="308"/>
      <c r="C163" s="308"/>
      <c r="D163" s="308"/>
      <c r="E163" s="308"/>
      <c r="F163" s="308"/>
      <c r="G163" s="308"/>
      <c r="H163" s="308"/>
      <c r="I163" s="308"/>
      <c r="J163" s="308"/>
      <c r="K163" s="308"/>
    </row>
    <row r="164" s="1" customFormat="1" ht="7.5" customHeight="1">
      <c r="B164" s="287"/>
      <c r="C164" s="288"/>
      <c r="D164" s="288"/>
      <c r="E164" s="288"/>
      <c r="F164" s="288"/>
      <c r="G164" s="288"/>
      <c r="H164" s="288"/>
      <c r="I164" s="288"/>
      <c r="J164" s="288"/>
      <c r="K164" s="289"/>
    </row>
    <row r="165" s="1" customFormat="1" ht="45" customHeight="1">
      <c r="B165" s="290"/>
      <c r="C165" s="291" t="s">
        <v>599</v>
      </c>
      <c r="D165" s="291"/>
      <c r="E165" s="291"/>
      <c r="F165" s="291"/>
      <c r="G165" s="291"/>
      <c r="H165" s="291"/>
      <c r="I165" s="291"/>
      <c r="J165" s="291"/>
      <c r="K165" s="292"/>
    </row>
    <row r="166" s="1" customFormat="1" ht="17.25" customHeight="1">
      <c r="B166" s="290"/>
      <c r="C166" s="315" t="s">
        <v>527</v>
      </c>
      <c r="D166" s="315"/>
      <c r="E166" s="315"/>
      <c r="F166" s="315" t="s">
        <v>528</v>
      </c>
      <c r="G166" s="357"/>
      <c r="H166" s="358" t="s">
        <v>55</v>
      </c>
      <c r="I166" s="358" t="s">
        <v>58</v>
      </c>
      <c r="J166" s="315" t="s">
        <v>529</v>
      </c>
      <c r="K166" s="292"/>
    </row>
    <row r="167" s="1" customFormat="1" ht="17.25" customHeight="1">
      <c r="B167" s="293"/>
      <c r="C167" s="317" t="s">
        <v>530</v>
      </c>
      <c r="D167" s="317"/>
      <c r="E167" s="317"/>
      <c r="F167" s="318" t="s">
        <v>531</v>
      </c>
      <c r="G167" s="359"/>
      <c r="H167" s="360"/>
      <c r="I167" s="360"/>
      <c r="J167" s="317" t="s">
        <v>532</v>
      </c>
      <c r="K167" s="295"/>
    </row>
    <row r="168" s="1" customFormat="1" ht="5.25" customHeight="1">
      <c r="B168" s="325"/>
      <c r="C168" s="320"/>
      <c r="D168" s="320"/>
      <c r="E168" s="320"/>
      <c r="F168" s="320"/>
      <c r="G168" s="321"/>
      <c r="H168" s="320"/>
      <c r="I168" s="320"/>
      <c r="J168" s="320"/>
      <c r="K168" s="348"/>
    </row>
    <row r="169" s="1" customFormat="1" ht="15" customHeight="1">
      <c r="B169" s="325"/>
      <c r="C169" s="300" t="s">
        <v>536</v>
      </c>
      <c r="D169" s="300"/>
      <c r="E169" s="300"/>
      <c r="F169" s="323" t="s">
        <v>533</v>
      </c>
      <c r="G169" s="300"/>
      <c r="H169" s="300" t="s">
        <v>573</v>
      </c>
      <c r="I169" s="300" t="s">
        <v>535</v>
      </c>
      <c r="J169" s="300">
        <v>120</v>
      </c>
      <c r="K169" s="348"/>
    </row>
    <row r="170" s="1" customFormat="1" ht="15" customHeight="1">
      <c r="B170" s="325"/>
      <c r="C170" s="300" t="s">
        <v>582</v>
      </c>
      <c r="D170" s="300"/>
      <c r="E170" s="300"/>
      <c r="F170" s="323" t="s">
        <v>533</v>
      </c>
      <c r="G170" s="300"/>
      <c r="H170" s="300" t="s">
        <v>583</v>
      </c>
      <c r="I170" s="300" t="s">
        <v>535</v>
      </c>
      <c r="J170" s="300" t="s">
        <v>584</v>
      </c>
      <c r="K170" s="348"/>
    </row>
    <row r="171" s="1" customFormat="1" ht="15" customHeight="1">
      <c r="B171" s="325"/>
      <c r="C171" s="300" t="s">
        <v>481</v>
      </c>
      <c r="D171" s="300"/>
      <c r="E171" s="300"/>
      <c r="F171" s="323" t="s">
        <v>533</v>
      </c>
      <c r="G171" s="300"/>
      <c r="H171" s="300" t="s">
        <v>600</v>
      </c>
      <c r="I171" s="300" t="s">
        <v>535</v>
      </c>
      <c r="J171" s="300" t="s">
        <v>584</v>
      </c>
      <c r="K171" s="348"/>
    </row>
    <row r="172" s="1" customFormat="1" ht="15" customHeight="1">
      <c r="B172" s="325"/>
      <c r="C172" s="300" t="s">
        <v>538</v>
      </c>
      <c r="D172" s="300"/>
      <c r="E172" s="300"/>
      <c r="F172" s="323" t="s">
        <v>539</v>
      </c>
      <c r="G172" s="300"/>
      <c r="H172" s="300" t="s">
        <v>600</v>
      </c>
      <c r="I172" s="300" t="s">
        <v>535</v>
      </c>
      <c r="J172" s="300">
        <v>50</v>
      </c>
      <c r="K172" s="348"/>
    </row>
    <row r="173" s="1" customFormat="1" ht="15" customHeight="1">
      <c r="B173" s="325"/>
      <c r="C173" s="300" t="s">
        <v>541</v>
      </c>
      <c r="D173" s="300"/>
      <c r="E173" s="300"/>
      <c r="F173" s="323" t="s">
        <v>533</v>
      </c>
      <c r="G173" s="300"/>
      <c r="H173" s="300" t="s">
        <v>600</v>
      </c>
      <c r="I173" s="300" t="s">
        <v>543</v>
      </c>
      <c r="J173" s="300"/>
      <c r="K173" s="348"/>
    </row>
    <row r="174" s="1" customFormat="1" ht="15" customHeight="1">
      <c r="B174" s="325"/>
      <c r="C174" s="300" t="s">
        <v>552</v>
      </c>
      <c r="D174" s="300"/>
      <c r="E174" s="300"/>
      <c r="F174" s="323" t="s">
        <v>539</v>
      </c>
      <c r="G174" s="300"/>
      <c r="H174" s="300" t="s">
        <v>600</v>
      </c>
      <c r="I174" s="300" t="s">
        <v>535</v>
      </c>
      <c r="J174" s="300">
        <v>50</v>
      </c>
      <c r="K174" s="348"/>
    </row>
    <row r="175" s="1" customFormat="1" ht="15" customHeight="1">
      <c r="B175" s="325"/>
      <c r="C175" s="300" t="s">
        <v>560</v>
      </c>
      <c r="D175" s="300"/>
      <c r="E175" s="300"/>
      <c r="F175" s="323" t="s">
        <v>539</v>
      </c>
      <c r="G175" s="300"/>
      <c r="H175" s="300" t="s">
        <v>600</v>
      </c>
      <c r="I175" s="300" t="s">
        <v>535</v>
      </c>
      <c r="J175" s="300">
        <v>50</v>
      </c>
      <c r="K175" s="348"/>
    </row>
    <row r="176" s="1" customFormat="1" ht="15" customHeight="1">
      <c r="B176" s="325"/>
      <c r="C176" s="300" t="s">
        <v>558</v>
      </c>
      <c r="D176" s="300"/>
      <c r="E176" s="300"/>
      <c r="F176" s="323" t="s">
        <v>539</v>
      </c>
      <c r="G176" s="300"/>
      <c r="H176" s="300" t="s">
        <v>600</v>
      </c>
      <c r="I176" s="300" t="s">
        <v>535</v>
      </c>
      <c r="J176" s="300">
        <v>50</v>
      </c>
      <c r="K176" s="348"/>
    </row>
    <row r="177" s="1" customFormat="1" ht="15" customHeight="1">
      <c r="B177" s="325"/>
      <c r="C177" s="300" t="s">
        <v>105</v>
      </c>
      <c r="D177" s="300"/>
      <c r="E177" s="300"/>
      <c r="F177" s="323" t="s">
        <v>533</v>
      </c>
      <c r="G177" s="300"/>
      <c r="H177" s="300" t="s">
        <v>601</v>
      </c>
      <c r="I177" s="300" t="s">
        <v>602</v>
      </c>
      <c r="J177" s="300"/>
      <c r="K177" s="348"/>
    </row>
    <row r="178" s="1" customFormat="1" ht="15" customHeight="1">
      <c r="B178" s="325"/>
      <c r="C178" s="300" t="s">
        <v>58</v>
      </c>
      <c r="D178" s="300"/>
      <c r="E178" s="300"/>
      <c r="F178" s="323" t="s">
        <v>533</v>
      </c>
      <c r="G178" s="300"/>
      <c r="H178" s="300" t="s">
        <v>603</v>
      </c>
      <c r="I178" s="300" t="s">
        <v>604</v>
      </c>
      <c r="J178" s="300">
        <v>1</v>
      </c>
      <c r="K178" s="348"/>
    </row>
    <row r="179" s="1" customFormat="1" ht="15" customHeight="1">
      <c r="B179" s="325"/>
      <c r="C179" s="300" t="s">
        <v>54</v>
      </c>
      <c r="D179" s="300"/>
      <c r="E179" s="300"/>
      <c r="F179" s="323" t="s">
        <v>533</v>
      </c>
      <c r="G179" s="300"/>
      <c r="H179" s="300" t="s">
        <v>605</v>
      </c>
      <c r="I179" s="300" t="s">
        <v>535</v>
      </c>
      <c r="J179" s="300">
        <v>20</v>
      </c>
      <c r="K179" s="348"/>
    </row>
    <row r="180" s="1" customFormat="1" ht="15" customHeight="1">
      <c r="B180" s="325"/>
      <c r="C180" s="300" t="s">
        <v>55</v>
      </c>
      <c r="D180" s="300"/>
      <c r="E180" s="300"/>
      <c r="F180" s="323" t="s">
        <v>533</v>
      </c>
      <c r="G180" s="300"/>
      <c r="H180" s="300" t="s">
        <v>606</v>
      </c>
      <c r="I180" s="300" t="s">
        <v>535</v>
      </c>
      <c r="J180" s="300">
        <v>255</v>
      </c>
      <c r="K180" s="348"/>
    </row>
    <row r="181" s="1" customFormat="1" ht="15" customHeight="1">
      <c r="B181" s="325"/>
      <c r="C181" s="300" t="s">
        <v>106</v>
      </c>
      <c r="D181" s="300"/>
      <c r="E181" s="300"/>
      <c r="F181" s="323" t="s">
        <v>533</v>
      </c>
      <c r="G181" s="300"/>
      <c r="H181" s="300" t="s">
        <v>497</v>
      </c>
      <c r="I181" s="300" t="s">
        <v>535</v>
      </c>
      <c r="J181" s="300">
        <v>10</v>
      </c>
      <c r="K181" s="348"/>
    </row>
    <row r="182" s="1" customFormat="1" ht="15" customHeight="1">
      <c r="B182" s="325"/>
      <c r="C182" s="300" t="s">
        <v>107</v>
      </c>
      <c r="D182" s="300"/>
      <c r="E182" s="300"/>
      <c r="F182" s="323" t="s">
        <v>533</v>
      </c>
      <c r="G182" s="300"/>
      <c r="H182" s="300" t="s">
        <v>607</v>
      </c>
      <c r="I182" s="300" t="s">
        <v>568</v>
      </c>
      <c r="J182" s="300"/>
      <c r="K182" s="348"/>
    </row>
    <row r="183" s="1" customFormat="1" ht="15" customHeight="1">
      <c r="B183" s="325"/>
      <c r="C183" s="300" t="s">
        <v>608</v>
      </c>
      <c r="D183" s="300"/>
      <c r="E183" s="300"/>
      <c r="F183" s="323" t="s">
        <v>533</v>
      </c>
      <c r="G183" s="300"/>
      <c r="H183" s="300" t="s">
        <v>609</v>
      </c>
      <c r="I183" s="300" t="s">
        <v>568</v>
      </c>
      <c r="J183" s="300"/>
      <c r="K183" s="348"/>
    </row>
    <row r="184" s="1" customFormat="1" ht="15" customHeight="1">
      <c r="B184" s="325"/>
      <c r="C184" s="300" t="s">
        <v>597</v>
      </c>
      <c r="D184" s="300"/>
      <c r="E184" s="300"/>
      <c r="F184" s="323" t="s">
        <v>533</v>
      </c>
      <c r="G184" s="300"/>
      <c r="H184" s="300" t="s">
        <v>610</v>
      </c>
      <c r="I184" s="300" t="s">
        <v>568</v>
      </c>
      <c r="J184" s="300"/>
      <c r="K184" s="348"/>
    </row>
    <row r="185" s="1" customFormat="1" ht="15" customHeight="1">
      <c r="B185" s="325"/>
      <c r="C185" s="300" t="s">
        <v>109</v>
      </c>
      <c r="D185" s="300"/>
      <c r="E185" s="300"/>
      <c r="F185" s="323" t="s">
        <v>539</v>
      </c>
      <c r="G185" s="300"/>
      <c r="H185" s="300" t="s">
        <v>611</v>
      </c>
      <c r="I185" s="300" t="s">
        <v>535</v>
      </c>
      <c r="J185" s="300">
        <v>50</v>
      </c>
      <c r="K185" s="348"/>
    </row>
    <row r="186" s="1" customFormat="1" ht="15" customHeight="1">
      <c r="B186" s="325"/>
      <c r="C186" s="300" t="s">
        <v>612</v>
      </c>
      <c r="D186" s="300"/>
      <c r="E186" s="300"/>
      <c r="F186" s="323" t="s">
        <v>539</v>
      </c>
      <c r="G186" s="300"/>
      <c r="H186" s="300" t="s">
        <v>613</v>
      </c>
      <c r="I186" s="300" t="s">
        <v>614</v>
      </c>
      <c r="J186" s="300"/>
      <c r="K186" s="348"/>
    </row>
    <row r="187" s="1" customFormat="1" ht="15" customHeight="1">
      <c r="B187" s="325"/>
      <c r="C187" s="300" t="s">
        <v>615</v>
      </c>
      <c r="D187" s="300"/>
      <c r="E187" s="300"/>
      <c r="F187" s="323" t="s">
        <v>539</v>
      </c>
      <c r="G187" s="300"/>
      <c r="H187" s="300" t="s">
        <v>616</v>
      </c>
      <c r="I187" s="300" t="s">
        <v>614</v>
      </c>
      <c r="J187" s="300"/>
      <c r="K187" s="348"/>
    </row>
    <row r="188" s="1" customFormat="1" ht="15" customHeight="1">
      <c r="B188" s="325"/>
      <c r="C188" s="300" t="s">
        <v>617</v>
      </c>
      <c r="D188" s="300"/>
      <c r="E188" s="300"/>
      <c r="F188" s="323" t="s">
        <v>539</v>
      </c>
      <c r="G188" s="300"/>
      <c r="H188" s="300" t="s">
        <v>618</v>
      </c>
      <c r="I188" s="300" t="s">
        <v>614</v>
      </c>
      <c r="J188" s="300"/>
      <c r="K188" s="348"/>
    </row>
    <row r="189" s="1" customFormat="1" ht="15" customHeight="1">
      <c r="B189" s="325"/>
      <c r="C189" s="361" t="s">
        <v>619</v>
      </c>
      <c r="D189" s="300"/>
      <c r="E189" s="300"/>
      <c r="F189" s="323" t="s">
        <v>539</v>
      </c>
      <c r="G189" s="300"/>
      <c r="H189" s="300" t="s">
        <v>620</v>
      </c>
      <c r="I189" s="300" t="s">
        <v>621</v>
      </c>
      <c r="J189" s="362" t="s">
        <v>622</v>
      </c>
      <c r="K189" s="348"/>
    </row>
    <row r="190" s="1" customFormat="1" ht="15" customHeight="1">
      <c r="B190" s="325"/>
      <c r="C190" s="361" t="s">
        <v>43</v>
      </c>
      <c r="D190" s="300"/>
      <c r="E190" s="300"/>
      <c r="F190" s="323" t="s">
        <v>533</v>
      </c>
      <c r="G190" s="300"/>
      <c r="H190" s="297" t="s">
        <v>623</v>
      </c>
      <c r="I190" s="300" t="s">
        <v>624</v>
      </c>
      <c r="J190" s="300"/>
      <c r="K190" s="348"/>
    </row>
    <row r="191" s="1" customFormat="1" ht="15" customHeight="1">
      <c r="B191" s="325"/>
      <c r="C191" s="361" t="s">
        <v>625</v>
      </c>
      <c r="D191" s="300"/>
      <c r="E191" s="300"/>
      <c r="F191" s="323" t="s">
        <v>533</v>
      </c>
      <c r="G191" s="300"/>
      <c r="H191" s="300" t="s">
        <v>626</v>
      </c>
      <c r="I191" s="300" t="s">
        <v>568</v>
      </c>
      <c r="J191" s="300"/>
      <c r="K191" s="348"/>
    </row>
    <row r="192" s="1" customFormat="1" ht="15" customHeight="1">
      <c r="B192" s="325"/>
      <c r="C192" s="361" t="s">
        <v>627</v>
      </c>
      <c r="D192" s="300"/>
      <c r="E192" s="300"/>
      <c r="F192" s="323" t="s">
        <v>533</v>
      </c>
      <c r="G192" s="300"/>
      <c r="H192" s="300" t="s">
        <v>628</v>
      </c>
      <c r="I192" s="300" t="s">
        <v>568</v>
      </c>
      <c r="J192" s="300"/>
      <c r="K192" s="348"/>
    </row>
    <row r="193" s="1" customFormat="1" ht="15" customHeight="1">
      <c r="B193" s="325"/>
      <c r="C193" s="361" t="s">
        <v>629</v>
      </c>
      <c r="D193" s="300"/>
      <c r="E193" s="300"/>
      <c r="F193" s="323" t="s">
        <v>539</v>
      </c>
      <c r="G193" s="300"/>
      <c r="H193" s="300" t="s">
        <v>630</v>
      </c>
      <c r="I193" s="300" t="s">
        <v>568</v>
      </c>
      <c r="J193" s="300"/>
      <c r="K193" s="348"/>
    </row>
    <row r="194" s="1" customFormat="1" ht="15" customHeight="1">
      <c r="B194" s="354"/>
      <c r="C194" s="363"/>
      <c r="D194" s="334"/>
      <c r="E194" s="334"/>
      <c r="F194" s="334"/>
      <c r="G194" s="334"/>
      <c r="H194" s="334"/>
      <c r="I194" s="334"/>
      <c r="J194" s="334"/>
      <c r="K194" s="355"/>
    </row>
    <row r="195" s="1" customFormat="1" ht="18.75" customHeight="1">
      <c r="B195" s="336"/>
      <c r="C195" s="346"/>
      <c r="D195" s="346"/>
      <c r="E195" s="346"/>
      <c r="F195" s="356"/>
      <c r="G195" s="346"/>
      <c r="H195" s="346"/>
      <c r="I195" s="346"/>
      <c r="J195" s="346"/>
      <c r="K195" s="336"/>
    </row>
    <row r="196" s="1" customFormat="1" ht="18.75" customHeight="1">
      <c r="B196" s="336"/>
      <c r="C196" s="346"/>
      <c r="D196" s="346"/>
      <c r="E196" s="346"/>
      <c r="F196" s="356"/>
      <c r="G196" s="346"/>
      <c r="H196" s="346"/>
      <c r="I196" s="346"/>
      <c r="J196" s="346"/>
      <c r="K196" s="336"/>
    </row>
    <row r="197" s="1" customFormat="1" ht="18.75" customHeight="1">
      <c r="B197" s="308"/>
      <c r="C197" s="308"/>
      <c r="D197" s="308"/>
      <c r="E197" s="308"/>
      <c r="F197" s="308"/>
      <c r="G197" s="308"/>
      <c r="H197" s="308"/>
      <c r="I197" s="308"/>
      <c r="J197" s="308"/>
      <c r="K197" s="308"/>
    </row>
    <row r="198" s="1" customFormat="1" ht="13.5">
      <c r="B198" s="287"/>
      <c r="C198" s="288"/>
      <c r="D198" s="288"/>
      <c r="E198" s="288"/>
      <c r="F198" s="288"/>
      <c r="G198" s="288"/>
      <c r="H198" s="288"/>
      <c r="I198" s="288"/>
      <c r="J198" s="288"/>
      <c r="K198" s="289"/>
    </row>
    <row r="199" s="1" customFormat="1" ht="21">
      <c r="B199" s="290"/>
      <c r="C199" s="291" t="s">
        <v>631</v>
      </c>
      <c r="D199" s="291"/>
      <c r="E199" s="291"/>
      <c r="F199" s="291"/>
      <c r="G199" s="291"/>
      <c r="H199" s="291"/>
      <c r="I199" s="291"/>
      <c r="J199" s="291"/>
      <c r="K199" s="292"/>
    </row>
    <row r="200" s="1" customFormat="1" ht="25.5" customHeight="1">
      <c r="B200" s="290"/>
      <c r="C200" s="364" t="s">
        <v>632</v>
      </c>
      <c r="D200" s="364"/>
      <c r="E200" s="364"/>
      <c r="F200" s="364" t="s">
        <v>633</v>
      </c>
      <c r="G200" s="365"/>
      <c r="H200" s="364" t="s">
        <v>634</v>
      </c>
      <c r="I200" s="364"/>
      <c r="J200" s="364"/>
      <c r="K200" s="292"/>
    </row>
    <row r="201" s="1" customFormat="1" ht="5.25" customHeight="1">
      <c r="B201" s="325"/>
      <c r="C201" s="320"/>
      <c r="D201" s="320"/>
      <c r="E201" s="320"/>
      <c r="F201" s="320"/>
      <c r="G201" s="346"/>
      <c r="H201" s="320"/>
      <c r="I201" s="320"/>
      <c r="J201" s="320"/>
      <c r="K201" s="348"/>
    </row>
    <row r="202" s="1" customFormat="1" ht="15" customHeight="1">
      <c r="B202" s="325"/>
      <c r="C202" s="300" t="s">
        <v>624</v>
      </c>
      <c r="D202" s="300"/>
      <c r="E202" s="300"/>
      <c r="F202" s="323" t="s">
        <v>44</v>
      </c>
      <c r="G202" s="300"/>
      <c r="H202" s="300" t="s">
        <v>635</v>
      </c>
      <c r="I202" s="300"/>
      <c r="J202" s="300"/>
      <c r="K202" s="348"/>
    </row>
    <row r="203" s="1" customFormat="1" ht="15" customHeight="1">
      <c r="B203" s="325"/>
      <c r="C203" s="300"/>
      <c r="D203" s="300"/>
      <c r="E203" s="300"/>
      <c r="F203" s="323" t="s">
        <v>45</v>
      </c>
      <c r="G203" s="300"/>
      <c r="H203" s="300" t="s">
        <v>636</v>
      </c>
      <c r="I203" s="300"/>
      <c r="J203" s="300"/>
      <c r="K203" s="348"/>
    </row>
    <row r="204" s="1" customFormat="1" ht="15" customHeight="1">
      <c r="B204" s="325"/>
      <c r="C204" s="300"/>
      <c r="D204" s="300"/>
      <c r="E204" s="300"/>
      <c r="F204" s="323" t="s">
        <v>48</v>
      </c>
      <c r="G204" s="300"/>
      <c r="H204" s="300" t="s">
        <v>637</v>
      </c>
      <c r="I204" s="300"/>
      <c r="J204" s="300"/>
      <c r="K204" s="348"/>
    </row>
    <row r="205" s="1" customFormat="1" ht="15" customHeight="1">
      <c r="B205" s="325"/>
      <c r="C205" s="300"/>
      <c r="D205" s="300"/>
      <c r="E205" s="300"/>
      <c r="F205" s="323" t="s">
        <v>46</v>
      </c>
      <c r="G205" s="300"/>
      <c r="H205" s="300" t="s">
        <v>638</v>
      </c>
      <c r="I205" s="300"/>
      <c r="J205" s="300"/>
      <c r="K205" s="348"/>
    </row>
    <row r="206" s="1" customFormat="1" ht="15" customHeight="1">
      <c r="B206" s="325"/>
      <c r="C206" s="300"/>
      <c r="D206" s="300"/>
      <c r="E206" s="300"/>
      <c r="F206" s="323" t="s">
        <v>47</v>
      </c>
      <c r="G206" s="300"/>
      <c r="H206" s="300" t="s">
        <v>639</v>
      </c>
      <c r="I206" s="300"/>
      <c r="J206" s="300"/>
      <c r="K206" s="348"/>
    </row>
    <row r="207" s="1" customFormat="1" ht="15" customHeight="1">
      <c r="B207" s="325"/>
      <c r="C207" s="300"/>
      <c r="D207" s="300"/>
      <c r="E207" s="300"/>
      <c r="F207" s="323"/>
      <c r="G207" s="300"/>
      <c r="H207" s="300"/>
      <c r="I207" s="300"/>
      <c r="J207" s="300"/>
      <c r="K207" s="348"/>
    </row>
    <row r="208" s="1" customFormat="1" ht="15" customHeight="1">
      <c r="B208" s="325"/>
      <c r="C208" s="300" t="s">
        <v>580</v>
      </c>
      <c r="D208" s="300"/>
      <c r="E208" s="300"/>
      <c r="F208" s="323" t="s">
        <v>79</v>
      </c>
      <c r="G208" s="300"/>
      <c r="H208" s="300" t="s">
        <v>640</v>
      </c>
      <c r="I208" s="300"/>
      <c r="J208" s="300"/>
      <c r="K208" s="348"/>
    </row>
    <row r="209" s="1" customFormat="1" ht="15" customHeight="1">
      <c r="B209" s="325"/>
      <c r="C209" s="300"/>
      <c r="D209" s="300"/>
      <c r="E209" s="300"/>
      <c r="F209" s="323" t="s">
        <v>475</v>
      </c>
      <c r="G209" s="300"/>
      <c r="H209" s="300" t="s">
        <v>476</v>
      </c>
      <c r="I209" s="300"/>
      <c r="J209" s="300"/>
      <c r="K209" s="348"/>
    </row>
    <row r="210" s="1" customFormat="1" ht="15" customHeight="1">
      <c r="B210" s="325"/>
      <c r="C210" s="300"/>
      <c r="D210" s="300"/>
      <c r="E210" s="300"/>
      <c r="F210" s="323" t="s">
        <v>473</v>
      </c>
      <c r="G210" s="300"/>
      <c r="H210" s="300" t="s">
        <v>641</v>
      </c>
      <c r="I210" s="300"/>
      <c r="J210" s="300"/>
      <c r="K210" s="348"/>
    </row>
    <row r="211" s="1" customFormat="1" ht="15" customHeight="1">
      <c r="B211" s="366"/>
      <c r="C211" s="300"/>
      <c r="D211" s="300"/>
      <c r="E211" s="300"/>
      <c r="F211" s="323" t="s">
        <v>477</v>
      </c>
      <c r="G211" s="361"/>
      <c r="H211" s="352" t="s">
        <v>478</v>
      </c>
      <c r="I211" s="352"/>
      <c r="J211" s="352"/>
      <c r="K211" s="367"/>
    </row>
    <row r="212" s="1" customFormat="1" ht="15" customHeight="1">
      <c r="B212" s="366"/>
      <c r="C212" s="300"/>
      <c r="D212" s="300"/>
      <c r="E212" s="300"/>
      <c r="F212" s="323" t="s">
        <v>479</v>
      </c>
      <c r="G212" s="361"/>
      <c r="H212" s="352" t="s">
        <v>642</v>
      </c>
      <c r="I212" s="352"/>
      <c r="J212" s="352"/>
      <c r="K212" s="367"/>
    </row>
    <row r="213" s="1" customFormat="1" ht="15" customHeight="1">
      <c r="B213" s="366"/>
      <c r="C213" s="300"/>
      <c r="D213" s="300"/>
      <c r="E213" s="300"/>
      <c r="F213" s="323"/>
      <c r="G213" s="361"/>
      <c r="H213" s="352"/>
      <c r="I213" s="352"/>
      <c r="J213" s="352"/>
      <c r="K213" s="367"/>
    </row>
    <row r="214" s="1" customFormat="1" ht="15" customHeight="1">
      <c r="B214" s="366"/>
      <c r="C214" s="300" t="s">
        <v>604</v>
      </c>
      <c r="D214" s="300"/>
      <c r="E214" s="300"/>
      <c r="F214" s="323">
        <v>1</v>
      </c>
      <c r="G214" s="361"/>
      <c r="H214" s="352" t="s">
        <v>643</v>
      </c>
      <c r="I214" s="352"/>
      <c r="J214" s="352"/>
      <c r="K214" s="367"/>
    </row>
    <row r="215" s="1" customFormat="1" ht="15" customHeight="1">
      <c r="B215" s="366"/>
      <c r="C215" s="300"/>
      <c r="D215" s="300"/>
      <c r="E215" s="300"/>
      <c r="F215" s="323">
        <v>2</v>
      </c>
      <c r="G215" s="361"/>
      <c r="H215" s="352" t="s">
        <v>644</v>
      </c>
      <c r="I215" s="352"/>
      <c r="J215" s="352"/>
      <c r="K215" s="367"/>
    </row>
    <row r="216" s="1" customFormat="1" ht="15" customHeight="1">
      <c r="B216" s="366"/>
      <c r="C216" s="300"/>
      <c r="D216" s="300"/>
      <c r="E216" s="300"/>
      <c r="F216" s="323">
        <v>3</v>
      </c>
      <c r="G216" s="361"/>
      <c r="H216" s="352" t="s">
        <v>645</v>
      </c>
      <c r="I216" s="352"/>
      <c r="J216" s="352"/>
      <c r="K216" s="367"/>
    </row>
    <row r="217" s="1" customFormat="1" ht="15" customHeight="1">
      <c r="B217" s="366"/>
      <c r="C217" s="300"/>
      <c r="D217" s="300"/>
      <c r="E217" s="300"/>
      <c r="F217" s="323">
        <v>4</v>
      </c>
      <c r="G217" s="361"/>
      <c r="H217" s="352" t="s">
        <v>646</v>
      </c>
      <c r="I217" s="352"/>
      <c r="J217" s="352"/>
      <c r="K217" s="367"/>
    </row>
    <row r="218" s="1" customFormat="1" ht="12.75" customHeight="1">
      <c r="B218" s="368"/>
      <c r="C218" s="369"/>
      <c r="D218" s="369"/>
      <c r="E218" s="369"/>
      <c r="F218" s="369"/>
      <c r="G218" s="369"/>
      <c r="H218" s="369"/>
      <c r="I218" s="369"/>
      <c r="J218" s="369"/>
      <c r="K218" s="37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Lukáš Třasák</dc:creator>
  <cp:lastModifiedBy>Lukáš Třasák</cp:lastModifiedBy>
  <dcterms:created xsi:type="dcterms:W3CDTF">2022-05-25T08:06:20Z</dcterms:created>
  <dcterms:modified xsi:type="dcterms:W3CDTF">2022-05-25T08:06:29Z</dcterms:modified>
</cp:coreProperties>
</file>